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https://d.docs.live.net/1f6efb89106c5c45/^N BLOG E-S/(BENICALCULADORA 2026/"/>
    </mc:Choice>
  </mc:AlternateContent>
  <xr:revisionPtr revIDLastSave="628" documentId="8_{B380E97D-2ED5-4DCE-B6EC-52B546C119A7}" xr6:coauthVersionLast="47" xr6:coauthVersionMax="47" xr10:uidLastSave="{D97E1E6C-0013-4576-9681-D5B4B22DB8E2}"/>
  <workbookProtection workbookAlgorithmName="SHA-512" workbookHashValue="vH/QYAJqW7+GLewn8vE1gcTCvkMN8cgHhJ5arqDLaVx+AkitGKx9Ik3HmImthzvvnAZ4SyhkfJKHzj3YBmiQdA==" workbookSaltValue="BlIxZTJZmRKfaBG7k4SsNg==" workbookSpinCount="100000" lockStructure="1"/>
  <bookViews>
    <workbookView xWindow="-108" yWindow="-108" windowWidth="23256" windowHeight="12456" activeTab="2" xr2:uid="{00000000-000D-0000-FFFF-FFFF00000000}"/>
  </bookViews>
  <sheets>
    <sheet name="MANUAL A" sheetId="5" r:id="rId1"/>
    <sheet name="MANUAL B" sheetId="4" r:id="rId2"/>
    <sheet name="ALEATORIO" sheetId="1" r:id="rId3"/>
    <sheet name="OCULTA" sheetId="3"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5" i="4" l="1"/>
  <c r="L52" i="4"/>
  <c r="L44" i="4"/>
  <c r="M44" i="4"/>
  <c r="J55" i="4"/>
  <c r="H55" i="4"/>
  <c r="J54" i="4"/>
  <c r="H54" i="4"/>
  <c r="J53" i="4"/>
  <c r="H53" i="4"/>
  <c r="J52" i="4"/>
  <c r="H52" i="4"/>
  <c r="J51" i="4"/>
  <c r="H51" i="4"/>
  <c r="J50" i="4"/>
  <c r="H50" i="4"/>
  <c r="J49" i="4"/>
  <c r="H49" i="4"/>
  <c r="J48" i="4"/>
  <c r="H48" i="4"/>
  <c r="J47" i="4"/>
  <c r="H47" i="4"/>
  <c r="J46" i="4"/>
  <c r="H46" i="4"/>
  <c r="J45" i="4"/>
  <c r="H45" i="4"/>
  <c r="J44" i="4"/>
  <c r="H44" i="4"/>
  <c r="J35" i="4"/>
  <c r="H35" i="4"/>
  <c r="J34" i="4"/>
  <c r="H34" i="4"/>
  <c r="J33" i="4"/>
  <c r="H33" i="4"/>
  <c r="K33" i="4" s="1"/>
  <c r="L33" i="4" s="1"/>
  <c r="J32" i="4"/>
  <c r="H32" i="4"/>
  <c r="J31" i="4"/>
  <c r="H31" i="4"/>
  <c r="J30" i="4"/>
  <c r="H30" i="4"/>
  <c r="J29" i="4"/>
  <c r="H29" i="4"/>
  <c r="J28" i="4"/>
  <c r="H28" i="4"/>
  <c r="J27" i="4"/>
  <c r="H27" i="4"/>
  <c r="J18" i="4"/>
  <c r="H18" i="4"/>
  <c r="J17" i="4"/>
  <c r="H17" i="4"/>
  <c r="J16" i="4"/>
  <c r="H16" i="4"/>
  <c r="J15" i="4"/>
  <c r="H15" i="4"/>
  <c r="J14" i="4"/>
  <c r="H14" i="4"/>
  <c r="J13" i="4"/>
  <c r="H13" i="4"/>
  <c r="J12" i="4"/>
  <c r="H12" i="4"/>
  <c r="J11" i="4"/>
  <c r="H11" i="4"/>
  <c r="J10" i="4"/>
  <c r="H10" i="4"/>
  <c r="D55" i="4"/>
  <c r="D54" i="4"/>
  <c r="D51" i="4"/>
  <c r="D44" i="4"/>
  <c r="B71" i="3"/>
  <c r="B63" i="3"/>
  <c r="X51" i="5"/>
  <c r="V51" i="5"/>
  <c r="X50" i="5"/>
  <c r="V50" i="5"/>
  <c r="X49" i="5"/>
  <c r="V49" i="5"/>
  <c r="X48" i="5"/>
  <c r="V48" i="5"/>
  <c r="X47" i="5"/>
  <c r="V47" i="5"/>
  <c r="X46" i="5"/>
  <c r="V46" i="5"/>
  <c r="X45" i="5"/>
  <c r="V45" i="5"/>
  <c r="X44" i="5"/>
  <c r="V44" i="5"/>
  <c r="X43" i="5"/>
  <c r="V43" i="5"/>
  <c r="X42" i="5"/>
  <c r="V42" i="5"/>
  <c r="X41" i="5"/>
  <c r="V41" i="5"/>
  <c r="X40" i="5"/>
  <c r="V40" i="5"/>
  <c r="S51" i="5"/>
  <c r="Q51" i="5"/>
  <c r="O51" i="5"/>
  <c r="M51" i="5"/>
  <c r="K51" i="5"/>
  <c r="I51" i="5"/>
  <c r="G51" i="5"/>
  <c r="E51" i="5"/>
  <c r="S50" i="5"/>
  <c r="Q50" i="5"/>
  <c r="O50" i="5"/>
  <c r="M50" i="5"/>
  <c r="K50" i="5"/>
  <c r="I50" i="5"/>
  <c r="G50" i="5"/>
  <c r="E50" i="5"/>
  <c r="S49" i="5"/>
  <c r="Q49" i="5"/>
  <c r="O49" i="5"/>
  <c r="M49" i="5"/>
  <c r="K49" i="5"/>
  <c r="I49" i="5"/>
  <c r="G49" i="5"/>
  <c r="E49" i="5"/>
  <c r="S48" i="5"/>
  <c r="Q48" i="5"/>
  <c r="O48" i="5"/>
  <c r="M48" i="5"/>
  <c r="K48" i="5"/>
  <c r="I48" i="5"/>
  <c r="G48" i="5"/>
  <c r="E48" i="5"/>
  <c r="S47" i="5"/>
  <c r="Q47" i="5"/>
  <c r="O47" i="5"/>
  <c r="M47" i="5"/>
  <c r="K47" i="5"/>
  <c r="I47" i="5"/>
  <c r="G47" i="5"/>
  <c r="E47" i="5"/>
  <c r="S46" i="5"/>
  <c r="Q46" i="5"/>
  <c r="O46" i="5"/>
  <c r="M46" i="5"/>
  <c r="K46" i="5"/>
  <c r="I46" i="5"/>
  <c r="G46" i="5"/>
  <c r="E46" i="5"/>
  <c r="S45" i="5"/>
  <c r="Q45" i="5"/>
  <c r="O45" i="5"/>
  <c r="M45" i="5"/>
  <c r="K45" i="5"/>
  <c r="I45" i="5"/>
  <c r="G45" i="5"/>
  <c r="E45" i="5"/>
  <c r="S44" i="5"/>
  <c r="Q44" i="5"/>
  <c r="O44" i="5"/>
  <c r="M44" i="5"/>
  <c r="K44" i="5"/>
  <c r="I44" i="5"/>
  <c r="G44" i="5"/>
  <c r="E44" i="5"/>
  <c r="S43" i="5"/>
  <c r="Q43" i="5"/>
  <c r="O43" i="5"/>
  <c r="M43" i="5"/>
  <c r="K43" i="5"/>
  <c r="I43" i="5"/>
  <c r="G43" i="5"/>
  <c r="E43" i="5"/>
  <c r="S42" i="5"/>
  <c r="Q42" i="5"/>
  <c r="O42" i="5"/>
  <c r="M42" i="5"/>
  <c r="K42" i="5"/>
  <c r="I42" i="5"/>
  <c r="G42" i="5"/>
  <c r="E42" i="5"/>
  <c r="S41" i="5"/>
  <c r="Q41" i="5"/>
  <c r="O41" i="5"/>
  <c r="M41" i="5"/>
  <c r="K41" i="5"/>
  <c r="I41" i="5"/>
  <c r="G41" i="5"/>
  <c r="E41" i="5"/>
  <c r="S40" i="5"/>
  <c r="Q40" i="5"/>
  <c r="O40" i="5"/>
  <c r="M40" i="5"/>
  <c r="K40" i="5"/>
  <c r="I40" i="5"/>
  <c r="G40" i="5"/>
  <c r="E40" i="5"/>
  <c r="X33" i="5"/>
  <c r="V33" i="5"/>
  <c r="X32" i="5"/>
  <c r="V32" i="5"/>
  <c r="X31" i="5"/>
  <c r="V31" i="5"/>
  <c r="X30" i="5"/>
  <c r="V30" i="5"/>
  <c r="X29" i="5"/>
  <c r="V29" i="5"/>
  <c r="X28" i="5"/>
  <c r="V28" i="5"/>
  <c r="Y28" i="5" s="1"/>
  <c r="X27" i="5"/>
  <c r="V27" i="5"/>
  <c r="X26" i="5"/>
  <c r="V26" i="5"/>
  <c r="X25" i="5"/>
  <c r="V25" i="5"/>
  <c r="X18" i="5"/>
  <c r="V18" i="5"/>
  <c r="X17" i="5"/>
  <c r="V17" i="5"/>
  <c r="X16" i="5"/>
  <c r="V16" i="5"/>
  <c r="X15" i="5"/>
  <c r="V15" i="5"/>
  <c r="X14" i="5"/>
  <c r="V14" i="5"/>
  <c r="Y14" i="5" s="1"/>
  <c r="X13" i="5"/>
  <c r="V13" i="5"/>
  <c r="X12" i="5"/>
  <c r="V12" i="5"/>
  <c r="X11" i="5"/>
  <c r="V11" i="5"/>
  <c r="X10" i="5"/>
  <c r="V10" i="5"/>
  <c r="S33" i="5"/>
  <c r="Q33" i="5"/>
  <c r="O33" i="5"/>
  <c r="M33" i="5"/>
  <c r="K33" i="5"/>
  <c r="I33" i="5"/>
  <c r="G33" i="5"/>
  <c r="E33" i="5"/>
  <c r="S32" i="5"/>
  <c r="Q32" i="5"/>
  <c r="O32" i="5"/>
  <c r="M32" i="5"/>
  <c r="K32" i="5"/>
  <c r="I32" i="5"/>
  <c r="G32" i="5"/>
  <c r="E32" i="5"/>
  <c r="S31" i="5"/>
  <c r="Q31" i="5"/>
  <c r="O31" i="5"/>
  <c r="M31" i="5"/>
  <c r="K31" i="5"/>
  <c r="I31" i="5"/>
  <c r="G31" i="5"/>
  <c r="E31" i="5"/>
  <c r="S30" i="5"/>
  <c r="Q30" i="5"/>
  <c r="O30" i="5"/>
  <c r="M30" i="5"/>
  <c r="K30" i="5"/>
  <c r="I30" i="5"/>
  <c r="G30" i="5"/>
  <c r="E30" i="5"/>
  <c r="S29" i="5"/>
  <c r="Q29" i="5"/>
  <c r="O29" i="5"/>
  <c r="M29" i="5"/>
  <c r="K29" i="5"/>
  <c r="I29" i="5"/>
  <c r="G29" i="5"/>
  <c r="E29" i="5"/>
  <c r="S28" i="5"/>
  <c r="Q28" i="5"/>
  <c r="O28" i="5"/>
  <c r="M28" i="5"/>
  <c r="K28" i="5"/>
  <c r="I28" i="5"/>
  <c r="G28" i="5"/>
  <c r="E28" i="5"/>
  <c r="S27" i="5"/>
  <c r="Q27" i="5"/>
  <c r="O27" i="5"/>
  <c r="M27" i="5"/>
  <c r="K27" i="5"/>
  <c r="I27" i="5"/>
  <c r="G27" i="5"/>
  <c r="E27" i="5"/>
  <c r="S26" i="5"/>
  <c r="Q26" i="5"/>
  <c r="O26" i="5"/>
  <c r="M26" i="5"/>
  <c r="K26" i="5"/>
  <c r="I26" i="5"/>
  <c r="G26" i="5"/>
  <c r="E26" i="5"/>
  <c r="S25" i="5"/>
  <c r="Q25" i="5"/>
  <c r="O25" i="5"/>
  <c r="M25" i="5"/>
  <c r="K25" i="5"/>
  <c r="I25" i="5"/>
  <c r="G25" i="5"/>
  <c r="E25" i="5"/>
  <c r="S18" i="5"/>
  <c r="Q18" i="5"/>
  <c r="O18" i="5"/>
  <c r="M18" i="5"/>
  <c r="K18" i="5"/>
  <c r="I18" i="5"/>
  <c r="G18" i="5"/>
  <c r="E18" i="5"/>
  <c r="S17" i="5"/>
  <c r="Q17" i="5"/>
  <c r="O17" i="5"/>
  <c r="M17" i="5"/>
  <c r="K17" i="5"/>
  <c r="I17" i="5"/>
  <c r="G17" i="5"/>
  <c r="E17" i="5"/>
  <c r="S16" i="5"/>
  <c r="Q16" i="5"/>
  <c r="O16" i="5"/>
  <c r="M16" i="5"/>
  <c r="K16" i="5"/>
  <c r="I16" i="5"/>
  <c r="G16" i="5"/>
  <c r="E16" i="5"/>
  <c r="S15" i="5"/>
  <c r="Q15" i="5"/>
  <c r="O15" i="5"/>
  <c r="M15" i="5"/>
  <c r="K15" i="5"/>
  <c r="I15" i="5"/>
  <c r="G15" i="5"/>
  <c r="E15" i="5"/>
  <c r="S14" i="5"/>
  <c r="Q14" i="5"/>
  <c r="O14" i="5"/>
  <c r="M14" i="5"/>
  <c r="K14" i="5"/>
  <c r="I14" i="5"/>
  <c r="G14" i="5"/>
  <c r="E14" i="5"/>
  <c r="S13" i="5"/>
  <c r="Q13" i="5"/>
  <c r="O13" i="5"/>
  <c r="M13" i="5"/>
  <c r="K13" i="5"/>
  <c r="I13" i="5"/>
  <c r="G13" i="5"/>
  <c r="E13" i="5"/>
  <c r="S12" i="5"/>
  <c r="Q12" i="5"/>
  <c r="O12" i="5"/>
  <c r="M12" i="5"/>
  <c r="K12" i="5"/>
  <c r="I12" i="5"/>
  <c r="G12" i="5"/>
  <c r="E12" i="5"/>
  <c r="S11" i="5"/>
  <c r="Q11" i="5"/>
  <c r="O11" i="5"/>
  <c r="M11" i="5"/>
  <c r="K11" i="5"/>
  <c r="I11" i="5"/>
  <c r="G11" i="5"/>
  <c r="E11" i="5"/>
  <c r="S10" i="5"/>
  <c r="Q10" i="5"/>
  <c r="O10" i="5"/>
  <c r="M10" i="5"/>
  <c r="K10" i="5"/>
  <c r="I10" i="5"/>
  <c r="G10" i="5"/>
  <c r="E10" i="5"/>
  <c r="S76" i="3"/>
  <c r="S77" i="3" s="1"/>
  <c r="N76" i="3"/>
  <c r="N77" i="3" s="1"/>
  <c r="P72" i="3"/>
  <c r="P71" i="3"/>
  <c r="P70" i="3"/>
  <c r="P69" i="3"/>
  <c r="P68" i="3"/>
  <c r="P67" i="3"/>
  <c r="P66" i="3"/>
  <c r="P65" i="3"/>
  <c r="P64" i="3"/>
  <c r="P63" i="3"/>
  <c r="M77" i="3"/>
  <c r="M76" i="3"/>
  <c r="C23" i="3"/>
  <c r="B24" i="3"/>
  <c r="B25" i="3"/>
  <c r="B26" i="3"/>
  <c r="B27" i="3"/>
  <c r="B28" i="3"/>
  <c r="B29" i="3"/>
  <c r="B30" i="3"/>
  <c r="B31" i="3"/>
  <c r="B23" i="3"/>
  <c r="B10" i="3"/>
  <c r="B11" i="3"/>
  <c r="B12" i="3"/>
  <c r="B13" i="3"/>
  <c r="B14" i="3"/>
  <c r="B15" i="3"/>
  <c r="B16" i="3"/>
  <c r="B17" i="3"/>
  <c r="B9" i="3"/>
  <c r="Y24" i="3"/>
  <c r="L24" i="3" s="1"/>
  <c r="Y25" i="3"/>
  <c r="O25" i="3" s="1"/>
  <c r="Y26" i="3"/>
  <c r="G26" i="3" s="1"/>
  <c r="Y27" i="3"/>
  <c r="M27" i="3" s="1"/>
  <c r="Y28" i="3"/>
  <c r="I28" i="3" s="1"/>
  <c r="Y29" i="3"/>
  <c r="O29" i="3" s="1"/>
  <c r="Y30" i="3"/>
  <c r="D30" i="3" s="1"/>
  <c r="Y31" i="3"/>
  <c r="G31" i="3" s="1"/>
  <c r="Y23" i="3"/>
  <c r="M23" i="3" s="1"/>
  <c r="D23" i="3"/>
  <c r="E23" i="3"/>
  <c r="F23" i="3"/>
  <c r="G23" i="3"/>
  <c r="H23" i="3"/>
  <c r="I23" i="3"/>
  <c r="J23" i="3"/>
  <c r="K23" i="3"/>
  <c r="L23" i="3"/>
  <c r="N23" i="3"/>
  <c r="O23" i="3"/>
  <c r="P23" i="3"/>
  <c r="Q23" i="3"/>
  <c r="R23" i="3"/>
  <c r="S23" i="3"/>
  <c r="T23" i="3"/>
  <c r="U23" i="3"/>
  <c r="V23" i="3"/>
  <c r="W23" i="3"/>
  <c r="X23" i="3"/>
  <c r="D24" i="3"/>
  <c r="P24" i="3"/>
  <c r="Q24" i="3"/>
  <c r="R24" i="3"/>
  <c r="S24" i="3"/>
  <c r="T24" i="3"/>
  <c r="J25" i="3"/>
  <c r="K25" i="3"/>
  <c r="L25" i="3"/>
  <c r="M25" i="3"/>
  <c r="D26" i="3"/>
  <c r="E26" i="3"/>
  <c r="I29" i="3"/>
  <c r="X29" i="3"/>
  <c r="J30" i="3"/>
  <c r="K30" i="3"/>
  <c r="L30" i="3"/>
  <c r="M30" i="3"/>
  <c r="N30" i="3"/>
  <c r="O30" i="3"/>
  <c r="V30" i="3"/>
  <c r="W30" i="3"/>
  <c r="X30" i="3"/>
  <c r="D31" i="3"/>
  <c r="O31" i="3"/>
  <c r="P31" i="3"/>
  <c r="Q31" i="3"/>
  <c r="R31" i="3"/>
  <c r="G9" i="3"/>
  <c r="H9" i="3"/>
  <c r="I9" i="3"/>
  <c r="R9" i="3"/>
  <c r="S9" i="3"/>
  <c r="T9" i="3"/>
  <c r="D10" i="3"/>
  <c r="N13" i="3"/>
  <c r="I14" i="3"/>
  <c r="J14" i="3"/>
  <c r="K14" i="3"/>
  <c r="L14" i="3"/>
  <c r="M14" i="3"/>
  <c r="N14" i="3"/>
  <c r="O14" i="3"/>
  <c r="U14" i="3"/>
  <c r="V14" i="3"/>
  <c r="W14" i="3"/>
  <c r="X14" i="3"/>
  <c r="K16" i="3"/>
  <c r="L16" i="3"/>
  <c r="W16" i="3"/>
  <c r="X16" i="3"/>
  <c r="C14" i="3"/>
  <c r="C15" i="3"/>
  <c r="Y11" i="3"/>
  <c r="H11" i="3" s="1"/>
  <c r="Y10" i="3"/>
  <c r="E10" i="3" s="1"/>
  <c r="Y12" i="3"/>
  <c r="J12" i="3" s="1"/>
  <c r="Y13" i="3"/>
  <c r="O13" i="3" s="1"/>
  <c r="Y14" i="3"/>
  <c r="D14" i="3" s="1"/>
  <c r="Y15" i="3"/>
  <c r="N15" i="3" s="1"/>
  <c r="Y16" i="3"/>
  <c r="M16" i="3" s="1"/>
  <c r="Y17" i="3"/>
  <c r="I17" i="3" s="1"/>
  <c r="Y9" i="3"/>
  <c r="J9" i="3" s="1"/>
  <c r="F55" i="4"/>
  <c r="F54" i="4"/>
  <c r="F53" i="4"/>
  <c r="H75" i="3"/>
  <c r="H76" i="3" s="1"/>
  <c r="D72" i="3"/>
  <c r="D73" i="3" s="1"/>
  <c r="F52" i="4"/>
  <c r="F51" i="4"/>
  <c r="F50" i="4"/>
  <c r="D50" i="4"/>
  <c r="D52" i="4"/>
  <c r="D53" i="4"/>
  <c r="F35" i="4"/>
  <c r="F34" i="4"/>
  <c r="F33" i="4"/>
  <c r="F32" i="4"/>
  <c r="F31" i="4"/>
  <c r="F30" i="4"/>
  <c r="F29" i="4"/>
  <c r="F27" i="4"/>
  <c r="F37" i="4" s="1"/>
  <c r="D29" i="4"/>
  <c r="F18" i="4"/>
  <c r="F17" i="4"/>
  <c r="F16" i="4"/>
  <c r="F15" i="4"/>
  <c r="F14" i="4"/>
  <c r="D14" i="4"/>
  <c r="I61" i="3"/>
  <c r="J61" i="3" s="1"/>
  <c r="D47" i="4"/>
  <c r="D45" i="4"/>
  <c r="D46" i="4"/>
  <c r="D48" i="4"/>
  <c r="D49" i="4"/>
  <c r="D34" i="4"/>
  <c r="D28" i="4"/>
  <c r="D30" i="4"/>
  <c r="D31" i="4"/>
  <c r="D32" i="4"/>
  <c r="D33" i="4"/>
  <c r="D35" i="4"/>
  <c r="D27" i="4"/>
  <c r="F49" i="4"/>
  <c r="F48" i="4"/>
  <c r="F47" i="4"/>
  <c r="F46" i="4"/>
  <c r="F45" i="4"/>
  <c r="F44" i="4"/>
  <c r="F28" i="4"/>
  <c r="F13" i="4"/>
  <c r="F12" i="4"/>
  <c r="F11" i="4"/>
  <c r="F10" i="4"/>
  <c r="D11" i="4"/>
  <c r="D12" i="4"/>
  <c r="D13" i="4"/>
  <c r="D15" i="4"/>
  <c r="D16" i="4"/>
  <c r="D17" i="4"/>
  <c r="D18" i="4"/>
  <c r="D10" i="4"/>
  <c r="N31" i="3" l="1"/>
  <c r="F31" i="3"/>
  <c r="E31" i="3"/>
  <c r="T28" i="3"/>
  <c r="H28" i="3"/>
  <c r="X27" i="3"/>
  <c r="W27" i="3"/>
  <c r="L27" i="3"/>
  <c r="K27" i="3"/>
  <c r="R26" i="3"/>
  <c r="V26" i="3"/>
  <c r="U26" i="3"/>
  <c r="F26" i="3"/>
  <c r="U15" i="3"/>
  <c r="K15" i="3"/>
  <c r="M13" i="3"/>
  <c r="L13" i="3"/>
  <c r="U12" i="3"/>
  <c r="T12" i="3"/>
  <c r="S12" i="3"/>
  <c r="R12" i="3"/>
  <c r="Q12" i="3"/>
  <c r="I12" i="3"/>
  <c r="H12" i="3"/>
  <c r="G12" i="3"/>
  <c r="F12" i="3"/>
  <c r="Q17" i="3"/>
  <c r="P17" i="3"/>
  <c r="O17" i="3"/>
  <c r="N17" i="3"/>
  <c r="H17" i="3"/>
  <c r="G17" i="3"/>
  <c r="F17" i="3"/>
  <c r="C17" i="3"/>
  <c r="T17" i="3"/>
  <c r="S17" i="3"/>
  <c r="R17" i="3"/>
  <c r="S15" i="3"/>
  <c r="M15" i="3"/>
  <c r="T15" i="3"/>
  <c r="L15" i="3"/>
  <c r="T14" i="3"/>
  <c r="H14" i="3"/>
  <c r="S14" i="3"/>
  <c r="G14" i="3"/>
  <c r="R14" i="3"/>
  <c r="F14" i="3"/>
  <c r="Q14" i="3"/>
  <c r="E14" i="3"/>
  <c r="P14" i="3"/>
  <c r="X13" i="3"/>
  <c r="E12" i="3"/>
  <c r="G11" i="3"/>
  <c r="F11" i="3"/>
  <c r="E11" i="3"/>
  <c r="X10" i="3"/>
  <c r="W10" i="3"/>
  <c r="V10" i="3"/>
  <c r="X12" i="3"/>
  <c r="L12" i="3"/>
  <c r="D12" i="3"/>
  <c r="N12" i="3"/>
  <c r="M12" i="3"/>
  <c r="W12" i="3"/>
  <c r="K12" i="3"/>
  <c r="P12" i="3"/>
  <c r="O12" i="3"/>
  <c r="C12" i="3"/>
  <c r="V12" i="3"/>
  <c r="S11" i="3"/>
  <c r="R11" i="3"/>
  <c r="Q11" i="3"/>
  <c r="P11" i="3"/>
  <c r="D11" i="3"/>
  <c r="P10" i="3"/>
  <c r="N10" i="3"/>
  <c r="L10" i="3"/>
  <c r="K10" i="3"/>
  <c r="O10" i="3"/>
  <c r="M10" i="3"/>
  <c r="C10" i="3"/>
  <c r="J10" i="3"/>
  <c r="I10" i="3"/>
  <c r="T10" i="3"/>
  <c r="H10" i="3"/>
  <c r="S10" i="3"/>
  <c r="R10" i="3"/>
  <c r="F10" i="3"/>
  <c r="U10" i="3"/>
  <c r="G10" i="3"/>
  <c r="Q10" i="3"/>
  <c r="E17" i="3"/>
  <c r="D17" i="3"/>
  <c r="J15" i="3"/>
  <c r="H15" i="3"/>
  <c r="G15" i="3"/>
  <c r="I15" i="3"/>
  <c r="X15" i="3"/>
  <c r="W15" i="3"/>
  <c r="V15" i="3"/>
  <c r="M17" i="3"/>
  <c r="X17" i="3"/>
  <c r="W17" i="3"/>
  <c r="V17" i="3"/>
  <c r="J17" i="3"/>
  <c r="L17" i="3"/>
  <c r="K17" i="3"/>
  <c r="U17" i="3"/>
  <c r="V16" i="3"/>
  <c r="J16" i="3"/>
  <c r="U16" i="3"/>
  <c r="I16" i="3"/>
  <c r="T16" i="3"/>
  <c r="H16" i="3"/>
  <c r="S16" i="3"/>
  <c r="G16" i="3"/>
  <c r="R16" i="3"/>
  <c r="F16" i="3"/>
  <c r="Q16" i="3"/>
  <c r="E16" i="3"/>
  <c r="P16" i="3"/>
  <c r="D16" i="3"/>
  <c r="O16" i="3"/>
  <c r="C16" i="3"/>
  <c r="N16" i="3"/>
  <c r="R15" i="3"/>
  <c r="E15" i="3"/>
  <c r="P15" i="3"/>
  <c r="D15" i="3"/>
  <c r="O15" i="3"/>
  <c r="F15" i="3"/>
  <c r="Q15" i="3"/>
  <c r="U13" i="3"/>
  <c r="I13" i="3"/>
  <c r="K13" i="3"/>
  <c r="J13" i="3"/>
  <c r="H13" i="3"/>
  <c r="G13" i="3"/>
  <c r="F13" i="3"/>
  <c r="Q13" i="3"/>
  <c r="E13" i="3"/>
  <c r="W13" i="3"/>
  <c r="V13" i="3"/>
  <c r="T13" i="3"/>
  <c r="S13" i="3"/>
  <c r="R13" i="3"/>
  <c r="P13" i="3"/>
  <c r="D13" i="3"/>
  <c r="C13" i="3"/>
  <c r="X11" i="3"/>
  <c r="L11" i="3"/>
  <c r="W11" i="3"/>
  <c r="K11" i="3"/>
  <c r="V11" i="3"/>
  <c r="J11" i="3"/>
  <c r="U11" i="3"/>
  <c r="I11" i="3"/>
  <c r="O11" i="3"/>
  <c r="N11" i="3"/>
  <c r="M11" i="3"/>
  <c r="C11" i="3"/>
  <c r="T11" i="3"/>
  <c r="F9" i="3"/>
  <c r="U9" i="3"/>
  <c r="Q9" i="3"/>
  <c r="E9" i="3"/>
  <c r="P9" i="3"/>
  <c r="D9" i="3"/>
  <c r="O9" i="3"/>
  <c r="C9" i="3"/>
  <c r="N9" i="3"/>
  <c r="M9" i="3"/>
  <c r="X9" i="3"/>
  <c r="L9" i="3"/>
  <c r="W9" i="3"/>
  <c r="K9" i="3"/>
  <c r="V9" i="3"/>
  <c r="K44" i="4"/>
  <c r="F20" i="4"/>
  <c r="Y48" i="5"/>
  <c r="T48" i="5"/>
  <c r="Z48" i="5" s="1"/>
  <c r="Y49" i="5"/>
  <c r="K16" i="4"/>
  <c r="L16" i="4" s="1"/>
  <c r="Y11" i="5"/>
  <c r="Y50" i="5"/>
  <c r="K52" i="4"/>
  <c r="K28" i="4"/>
  <c r="L28" i="4" s="1"/>
  <c r="Y10" i="5"/>
  <c r="N29" i="3"/>
  <c r="M29" i="3"/>
  <c r="W29" i="3"/>
  <c r="H29" i="3"/>
  <c r="G29" i="3"/>
  <c r="F29" i="3"/>
  <c r="T29" i="3"/>
  <c r="L29" i="3"/>
  <c r="K29" i="3"/>
  <c r="V29" i="3"/>
  <c r="U29" i="3"/>
  <c r="S29" i="3"/>
  <c r="C29" i="3"/>
  <c r="R29" i="3"/>
  <c r="J29" i="3"/>
  <c r="F28" i="3"/>
  <c r="Q28" i="3"/>
  <c r="P28" i="3"/>
  <c r="O28" i="3"/>
  <c r="L28" i="3"/>
  <c r="W28" i="3"/>
  <c r="K28" i="3"/>
  <c r="R28" i="3"/>
  <c r="D28" i="3"/>
  <c r="N28" i="3"/>
  <c r="M28" i="3"/>
  <c r="X28" i="3"/>
  <c r="C28" i="3"/>
  <c r="V28" i="3"/>
  <c r="J28" i="3"/>
  <c r="S28" i="3"/>
  <c r="G28" i="3"/>
  <c r="E28" i="3"/>
  <c r="U28" i="3"/>
  <c r="U27" i="3"/>
  <c r="C27" i="3"/>
  <c r="E27" i="3"/>
  <c r="O27" i="3"/>
  <c r="V27" i="3"/>
  <c r="J27" i="3"/>
  <c r="I27" i="3"/>
  <c r="T27" i="3"/>
  <c r="G27" i="3"/>
  <c r="N27" i="3"/>
  <c r="H27" i="3"/>
  <c r="S27" i="3"/>
  <c r="R27" i="3"/>
  <c r="F27" i="3"/>
  <c r="Q27" i="3"/>
  <c r="P27" i="3"/>
  <c r="D27" i="3"/>
  <c r="Q26" i="3"/>
  <c r="P26" i="3"/>
  <c r="O26" i="3"/>
  <c r="C26" i="3"/>
  <c r="M26" i="3"/>
  <c r="L26" i="3"/>
  <c r="N26" i="3"/>
  <c r="K26" i="3"/>
  <c r="X26" i="3"/>
  <c r="J26" i="3"/>
  <c r="W26" i="3"/>
  <c r="I26" i="3"/>
  <c r="I25" i="3"/>
  <c r="W25" i="3"/>
  <c r="C25" i="3"/>
  <c r="U25" i="3"/>
  <c r="T25" i="3"/>
  <c r="G25" i="3"/>
  <c r="S25" i="3"/>
  <c r="X25" i="3"/>
  <c r="H25" i="3"/>
  <c r="V25" i="3"/>
  <c r="N25" i="3"/>
  <c r="I24" i="3"/>
  <c r="J24" i="3"/>
  <c r="W24" i="3"/>
  <c r="G24" i="3"/>
  <c r="K24" i="3"/>
  <c r="H24" i="3"/>
  <c r="C24" i="3"/>
  <c r="V24" i="3"/>
  <c r="F24" i="3"/>
  <c r="U24" i="3"/>
  <c r="E24" i="3"/>
  <c r="M31" i="3"/>
  <c r="X31" i="3"/>
  <c r="U30" i="3"/>
  <c r="R25" i="3"/>
  <c r="O24" i="3"/>
  <c r="W31" i="3"/>
  <c r="K31" i="3"/>
  <c r="T30" i="3"/>
  <c r="H30" i="3"/>
  <c r="Q29" i="3"/>
  <c r="E29" i="3"/>
  <c r="T26" i="3"/>
  <c r="H26" i="3"/>
  <c r="Q25" i="3"/>
  <c r="E25" i="3"/>
  <c r="N24" i="3"/>
  <c r="L31" i="3"/>
  <c r="I30" i="3"/>
  <c r="F25" i="3"/>
  <c r="V31" i="3"/>
  <c r="J31" i="3"/>
  <c r="S30" i="3"/>
  <c r="G30" i="3"/>
  <c r="P29" i="3"/>
  <c r="D29" i="3"/>
  <c r="S26" i="3"/>
  <c r="P25" i="3"/>
  <c r="D25" i="3"/>
  <c r="M24" i="3"/>
  <c r="U31" i="3"/>
  <c r="I31" i="3"/>
  <c r="R30" i="3"/>
  <c r="F30" i="3"/>
  <c r="X24" i="3"/>
  <c r="C31" i="3"/>
  <c r="T31" i="3"/>
  <c r="H31" i="3"/>
  <c r="Q30" i="3"/>
  <c r="E30" i="3"/>
  <c r="C30" i="3"/>
  <c r="S31" i="3"/>
  <c r="P30" i="3"/>
  <c r="T51" i="5"/>
  <c r="T47" i="5"/>
  <c r="Y31" i="5"/>
  <c r="Y43" i="5"/>
  <c r="T46" i="5"/>
  <c r="Y17" i="5"/>
  <c r="Y30" i="5"/>
  <c r="Y42" i="5"/>
  <c r="K31" i="4"/>
  <c r="L31" i="4" s="1"/>
  <c r="K48" i="4"/>
  <c r="L48" i="4" s="1"/>
  <c r="Y46" i="5"/>
  <c r="T49" i="5"/>
  <c r="T50" i="5"/>
  <c r="Z50" i="5" s="1"/>
  <c r="K34" i="4"/>
  <c r="L34" i="4" s="1"/>
  <c r="K55" i="4"/>
  <c r="F57" i="4"/>
  <c r="K53" i="4"/>
  <c r="L53" i="4" s="1"/>
  <c r="K51" i="4"/>
  <c r="L51" i="4" s="1"/>
  <c r="K54" i="4"/>
  <c r="Y47" i="5"/>
  <c r="K12" i="4"/>
  <c r="L12" i="4" s="1"/>
  <c r="K11" i="4"/>
  <c r="L11" i="4" s="1"/>
  <c r="Y26" i="5"/>
  <c r="Y33" i="5"/>
  <c r="Y45" i="5"/>
  <c r="K46" i="4"/>
  <c r="L46" i="4" s="1"/>
  <c r="K29" i="4"/>
  <c r="L29" i="4" s="1"/>
  <c r="K14" i="4"/>
  <c r="L14" i="4" s="1"/>
  <c r="K50" i="4"/>
  <c r="L50" i="4" s="1"/>
  <c r="K17" i="4"/>
  <c r="L17" i="4" s="1"/>
  <c r="K32" i="4"/>
  <c r="L32" i="4" s="1"/>
  <c r="K10" i="4"/>
  <c r="L10" i="4" s="1"/>
  <c r="K35" i="4"/>
  <c r="L35" i="4" s="1"/>
  <c r="K47" i="4"/>
  <c r="L47" i="4" s="1"/>
  <c r="K15" i="4"/>
  <c r="L15" i="4" s="1"/>
  <c r="K27" i="4"/>
  <c r="L27" i="4" s="1"/>
  <c r="L54" i="4"/>
  <c r="K45" i="4"/>
  <c r="L45" i="4" s="1"/>
  <c r="K49" i="4"/>
  <c r="L49" i="4" s="1"/>
  <c r="T14" i="5"/>
  <c r="Z14" i="5" s="1"/>
  <c r="T15" i="5"/>
  <c r="T16" i="5"/>
  <c r="T29" i="5"/>
  <c r="Y12" i="5"/>
  <c r="Y25" i="5"/>
  <c r="Y32" i="5"/>
  <c r="Y44" i="5"/>
  <c r="T18" i="5"/>
  <c r="K30" i="4"/>
  <c r="L30" i="4" s="1"/>
  <c r="T28" i="5"/>
  <c r="Z28" i="5" s="1"/>
  <c r="K18" i="4"/>
  <c r="L18" i="4" s="1"/>
  <c r="T32" i="5"/>
  <c r="T30" i="5"/>
  <c r="T27" i="5"/>
  <c r="K13" i="4"/>
  <c r="L13" i="4" s="1"/>
  <c r="T17" i="5"/>
  <c r="T33" i="5"/>
  <c r="T31" i="5"/>
  <c r="Y16" i="5"/>
  <c r="Y29" i="5"/>
  <c r="Y41" i="5"/>
  <c r="T13" i="5"/>
  <c r="T45" i="5"/>
  <c r="Y27" i="5"/>
  <c r="Y40" i="5"/>
  <c r="Y51" i="5"/>
  <c r="Y13" i="5"/>
  <c r="Y15" i="5"/>
  <c r="T44" i="5"/>
  <c r="T42" i="5"/>
  <c r="T40" i="5"/>
  <c r="T11" i="5"/>
  <c r="T41" i="5"/>
  <c r="Y18" i="5"/>
  <c r="T12" i="5"/>
  <c r="T10" i="5"/>
  <c r="T43" i="5"/>
  <c r="T26" i="5"/>
  <c r="T25" i="5"/>
  <c r="J10" i="1" l="1"/>
  <c r="K10" i="1" s="1"/>
  <c r="U10" i="1"/>
  <c r="V10" i="1" s="1"/>
  <c r="P13" i="1"/>
  <c r="Q13" i="1" s="1"/>
  <c r="Z46" i="5"/>
  <c r="Z49" i="5"/>
  <c r="Z47" i="5"/>
  <c r="Z30" i="5"/>
  <c r="Z16" i="5"/>
  <c r="Z11" i="5"/>
  <c r="Z10" i="5"/>
  <c r="Z43" i="5"/>
  <c r="Z42" i="5"/>
  <c r="Z31" i="5"/>
  <c r="P26" i="1"/>
  <c r="Q26" i="1" s="1"/>
  <c r="P31" i="1"/>
  <c r="Q31" i="1" s="1"/>
  <c r="H26" i="1"/>
  <c r="I26" i="1" s="1"/>
  <c r="D31" i="1"/>
  <c r="E31" i="1" s="1"/>
  <c r="L29" i="1"/>
  <c r="M29" i="1" s="1"/>
  <c r="R25" i="1"/>
  <c r="S25" i="1" s="1"/>
  <c r="J33" i="1"/>
  <c r="K33" i="1" s="1"/>
  <c r="F30" i="1"/>
  <c r="G30" i="1" s="1"/>
  <c r="W26" i="1"/>
  <c r="X26" i="1" s="1"/>
  <c r="N30" i="1"/>
  <c r="O30" i="1" s="1"/>
  <c r="W30" i="1"/>
  <c r="X30" i="1" s="1"/>
  <c r="U33" i="1"/>
  <c r="V33" i="1" s="1"/>
  <c r="L31" i="1"/>
  <c r="M31" i="1" s="1"/>
  <c r="J27" i="1"/>
  <c r="K27" i="1" s="1"/>
  <c r="J31" i="1"/>
  <c r="K31" i="1" s="1"/>
  <c r="J30" i="1"/>
  <c r="K30" i="1" s="1"/>
  <c r="N33" i="1"/>
  <c r="O33" i="1" s="1"/>
  <c r="P32" i="1"/>
  <c r="Q32" i="1" s="1"/>
  <c r="L33" i="1"/>
  <c r="M33" i="1" s="1"/>
  <c r="P27" i="1"/>
  <c r="Q27" i="1" s="1"/>
  <c r="J28" i="1"/>
  <c r="K28" i="1" s="1"/>
  <c r="N25" i="1"/>
  <c r="O25" i="1" s="1"/>
  <c r="P29" i="1"/>
  <c r="Q29" i="1" s="1"/>
  <c r="P30" i="1"/>
  <c r="Q30" i="1" s="1"/>
  <c r="P28" i="1"/>
  <c r="Q28" i="1" s="1"/>
  <c r="R26" i="1"/>
  <c r="S26" i="1" s="1"/>
  <c r="L26" i="1"/>
  <c r="M26" i="1" s="1"/>
  <c r="L25" i="1"/>
  <c r="M25" i="1" s="1"/>
  <c r="P33" i="1"/>
  <c r="Q33" i="1" s="1"/>
  <c r="U27" i="1"/>
  <c r="V27" i="1" s="1"/>
  <c r="R28" i="1"/>
  <c r="S28" i="1" s="1"/>
  <c r="L28" i="1"/>
  <c r="M28" i="1" s="1"/>
  <c r="F25" i="1"/>
  <c r="G25" i="1" s="1"/>
  <c r="F29" i="1"/>
  <c r="G29" i="1" s="1"/>
  <c r="J29" i="1"/>
  <c r="K29" i="1" s="1"/>
  <c r="W33" i="1"/>
  <c r="X33" i="1" s="1"/>
  <c r="F26" i="1"/>
  <c r="G26" i="1" s="1"/>
  <c r="N26" i="1"/>
  <c r="O26" i="1" s="1"/>
  <c r="F31" i="1"/>
  <c r="G31" i="1" s="1"/>
  <c r="L27" i="1"/>
  <c r="M27" i="1" s="1"/>
  <c r="W27" i="1"/>
  <c r="X27" i="1" s="1"/>
  <c r="L32" i="1"/>
  <c r="M32" i="1" s="1"/>
  <c r="W29" i="1"/>
  <c r="X29" i="1" s="1"/>
  <c r="P25" i="1"/>
  <c r="Q25" i="1" s="1"/>
  <c r="N27" i="1"/>
  <c r="O27" i="1" s="1"/>
  <c r="R33" i="1"/>
  <c r="S33" i="1" s="1"/>
  <c r="L30" i="1"/>
  <c r="M30" i="1" s="1"/>
  <c r="N28" i="1"/>
  <c r="O28" i="1" s="1"/>
  <c r="N31" i="1"/>
  <c r="O31" i="1" s="1"/>
  <c r="U32" i="1"/>
  <c r="V32" i="1" s="1"/>
  <c r="D25" i="1"/>
  <c r="E25" i="1" s="1"/>
  <c r="J32" i="1"/>
  <c r="K32" i="1" s="1"/>
  <c r="R29" i="1"/>
  <c r="S29" i="1" s="1"/>
  <c r="H25" i="1"/>
  <c r="I25" i="1" s="1"/>
  <c r="D30" i="1"/>
  <c r="E30" i="1" s="1"/>
  <c r="H32" i="1"/>
  <c r="I32" i="1" s="1"/>
  <c r="N29" i="1"/>
  <c r="O29" i="1" s="1"/>
  <c r="N32" i="1"/>
  <c r="O32" i="1" s="1"/>
  <c r="R31" i="1"/>
  <c r="S31" i="1" s="1"/>
  <c r="W31" i="1"/>
  <c r="X31" i="1" s="1"/>
  <c r="R32" i="1"/>
  <c r="S32" i="1" s="1"/>
  <c r="H33" i="1"/>
  <c r="I33" i="1" s="1"/>
  <c r="R27" i="1"/>
  <c r="S27" i="1" s="1"/>
  <c r="J25" i="1"/>
  <c r="K25" i="1" s="1"/>
  <c r="D32" i="1"/>
  <c r="E32" i="1" s="1"/>
  <c r="W25" i="1"/>
  <c r="X25" i="1" s="1"/>
  <c r="D33" i="1"/>
  <c r="E33" i="1" s="1"/>
  <c r="H29" i="1"/>
  <c r="I29" i="1" s="1"/>
  <c r="U31" i="1"/>
  <c r="V31" i="1" s="1"/>
  <c r="W32" i="1"/>
  <c r="X32" i="1" s="1"/>
  <c r="F32" i="1"/>
  <c r="G32" i="1" s="1"/>
  <c r="D28" i="1"/>
  <c r="E28" i="1" s="1"/>
  <c r="D29" i="1"/>
  <c r="E29" i="1" s="1"/>
  <c r="F33" i="1"/>
  <c r="G33" i="1" s="1"/>
  <c r="D27" i="1"/>
  <c r="E27" i="1" s="1"/>
  <c r="H28" i="1"/>
  <c r="I28" i="1" s="1"/>
  <c r="R30" i="1"/>
  <c r="S30" i="1" s="1"/>
  <c r="J26" i="1"/>
  <c r="K26" i="1" s="1"/>
  <c r="F27" i="1"/>
  <c r="G27" i="1" s="1"/>
  <c r="H30" i="1"/>
  <c r="I30" i="1" s="1"/>
  <c r="U28" i="1"/>
  <c r="V28" i="1" s="1"/>
  <c r="H27" i="1"/>
  <c r="I27" i="1" s="1"/>
  <c r="U26" i="1"/>
  <c r="V26" i="1" s="1"/>
  <c r="D26" i="1"/>
  <c r="E26" i="1" s="1"/>
  <c r="F28" i="1"/>
  <c r="G28" i="1" s="1"/>
  <c r="H31" i="1"/>
  <c r="I31" i="1" s="1"/>
  <c r="U30" i="1"/>
  <c r="V30" i="1" s="1"/>
  <c r="W28" i="1"/>
  <c r="X28" i="1" s="1"/>
  <c r="U25" i="1"/>
  <c r="V25" i="1" s="1"/>
  <c r="U29" i="1"/>
  <c r="V29" i="1" s="1"/>
  <c r="D10" i="1"/>
  <c r="E10" i="1" s="1"/>
  <c r="D18" i="1"/>
  <c r="E18" i="1" s="1"/>
  <c r="L13" i="1"/>
  <c r="M13" i="1" s="1"/>
  <c r="N10" i="1"/>
  <c r="O10" i="1" s="1"/>
  <c r="L12" i="1"/>
  <c r="M12" i="1" s="1"/>
  <c r="R16" i="1"/>
  <c r="S16" i="1" s="1"/>
  <c r="N16" i="1"/>
  <c r="O16" i="1" s="1"/>
  <c r="D11" i="1"/>
  <c r="E11" i="1" s="1"/>
  <c r="J12" i="1"/>
  <c r="K12" i="1" s="1"/>
  <c r="U18" i="1"/>
  <c r="V18" i="1" s="1"/>
  <c r="J16" i="1"/>
  <c r="K16" i="1" s="1"/>
  <c r="U11" i="1"/>
  <c r="V11" i="1" s="1"/>
  <c r="J18" i="1"/>
  <c r="K18" i="1" s="1"/>
  <c r="U13" i="1"/>
  <c r="V13" i="1" s="1"/>
  <c r="J15" i="1"/>
  <c r="K15" i="1" s="1"/>
  <c r="L14" i="1"/>
  <c r="M14" i="1" s="1"/>
  <c r="J13" i="1"/>
  <c r="K13" i="1" s="1"/>
  <c r="J14" i="1"/>
  <c r="K14" i="1" s="1"/>
  <c r="J11" i="1"/>
  <c r="K11" i="1" s="1"/>
  <c r="W11" i="1"/>
  <c r="X11" i="1" s="1"/>
  <c r="N18" i="1"/>
  <c r="O18" i="1" s="1"/>
  <c r="W10" i="1"/>
  <c r="X10" i="1" s="1"/>
  <c r="Y10" i="1" s="1"/>
  <c r="N11" i="1"/>
  <c r="O11" i="1" s="1"/>
  <c r="H16" i="1"/>
  <c r="I16" i="1" s="1"/>
  <c r="N13" i="1"/>
  <c r="O13" i="1" s="1"/>
  <c r="F12" i="1"/>
  <c r="G12" i="1" s="1"/>
  <c r="N12" i="1"/>
  <c r="O12" i="1" s="1"/>
  <c r="W14" i="1"/>
  <c r="X14" i="1" s="1"/>
  <c r="N14" i="1"/>
  <c r="O14" i="1" s="1"/>
  <c r="W17" i="1"/>
  <c r="X17" i="1" s="1"/>
  <c r="N17" i="1"/>
  <c r="O17" i="1" s="1"/>
  <c r="W12" i="1"/>
  <c r="X12" i="1" s="1"/>
  <c r="N15" i="1"/>
  <c r="O15" i="1" s="1"/>
  <c r="D13" i="1"/>
  <c r="E13" i="1" s="1"/>
  <c r="U16" i="1"/>
  <c r="V16" i="1" s="1"/>
  <c r="D17" i="1"/>
  <c r="E17" i="1" s="1"/>
  <c r="D15" i="1"/>
  <c r="E15" i="1" s="1"/>
  <c r="D16" i="1"/>
  <c r="E16" i="1" s="1"/>
  <c r="U17" i="1"/>
  <c r="V17" i="1" s="1"/>
  <c r="F17" i="1"/>
  <c r="G17" i="1" s="1"/>
  <c r="D12" i="1"/>
  <c r="E12" i="1" s="1"/>
  <c r="J17" i="1"/>
  <c r="K17" i="1" s="1"/>
  <c r="D14" i="1"/>
  <c r="E14" i="1" s="1"/>
  <c r="R17" i="1"/>
  <c r="S17" i="1" s="1"/>
  <c r="H13" i="1"/>
  <c r="I13" i="1" s="1"/>
  <c r="R12" i="1"/>
  <c r="S12" i="1" s="1"/>
  <c r="F16" i="1"/>
  <c r="G16" i="1" s="1"/>
  <c r="P18" i="1"/>
  <c r="Q18" i="1" s="1"/>
  <c r="F18" i="1"/>
  <c r="G18" i="1" s="1"/>
  <c r="R18" i="1"/>
  <c r="S18" i="1" s="1"/>
  <c r="L11" i="1"/>
  <c r="M11" i="1" s="1"/>
  <c r="R10" i="1"/>
  <c r="S10" i="1" s="1"/>
  <c r="L18" i="1"/>
  <c r="M18" i="1" s="1"/>
  <c r="R15" i="1"/>
  <c r="S15" i="1" s="1"/>
  <c r="W18" i="1"/>
  <c r="X18" i="1" s="1"/>
  <c r="L15" i="1"/>
  <c r="M15" i="1" s="1"/>
  <c r="F14" i="1"/>
  <c r="G14" i="1" s="1"/>
  <c r="W16" i="1"/>
  <c r="X16" i="1" s="1"/>
  <c r="R13" i="1"/>
  <c r="S13" i="1" s="1"/>
  <c r="F15" i="1"/>
  <c r="G15" i="1" s="1"/>
  <c r="L16" i="1"/>
  <c r="M16" i="1" s="1"/>
  <c r="W15" i="1"/>
  <c r="X15" i="1" s="1"/>
  <c r="L10" i="1"/>
  <c r="M10" i="1" s="1"/>
  <c r="F13" i="1"/>
  <c r="G13" i="1" s="1"/>
  <c r="H12" i="1"/>
  <c r="I12" i="1" s="1"/>
  <c r="H11" i="1"/>
  <c r="I11" i="1" s="1"/>
  <c r="P14" i="1"/>
  <c r="Q14" i="1" s="1"/>
  <c r="P11" i="1"/>
  <c r="Q11" i="1" s="1"/>
  <c r="U12" i="1"/>
  <c r="V12" i="1" s="1"/>
  <c r="U14" i="1"/>
  <c r="V14" i="1" s="1"/>
  <c r="R14" i="1"/>
  <c r="S14" i="1" s="1"/>
  <c r="H15" i="1"/>
  <c r="I15" i="1" s="1"/>
  <c r="P12" i="1"/>
  <c r="Q12" i="1" s="1"/>
  <c r="H14" i="1"/>
  <c r="I14" i="1" s="1"/>
  <c r="U15" i="1"/>
  <c r="V15" i="1" s="1"/>
  <c r="F10" i="1"/>
  <c r="G10" i="1" s="1"/>
  <c r="F11" i="1"/>
  <c r="G11" i="1" s="1"/>
  <c r="H17" i="1"/>
  <c r="I17" i="1" s="1"/>
  <c r="R11" i="1"/>
  <c r="S11" i="1" s="1"/>
  <c r="H10" i="1"/>
  <c r="I10" i="1" s="1"/>
  <c r="H18" i="1"/>
  <c r="I18" i="1" s="1"/>
  <c r="W13" i="1"/>
  <c r="X13" i="1" s="1"/>
  <c r="L17" i="1"/>
  <c r="M17" i="1" s="1"/>
  <c r="P17" i="1"/>
  <c r="Q17" i="1" s="1"/>
  <c r="P16" i="1"/>
  <c r="Q16" i="1" s="1"/>
  <c r="P15" i="1"/>
  <c r="Q15" i="1" s="1"/>
  <c r="P10" i="1"/>
  <c r="Q10" i="1" s="1"/>
  <c r="Z45" i="5"/>
  <c r="Z33" i="5"/>
  <c r="Z17" i="5"/>
  <c r="Z32" i="5"/>
  <c r="Z44" i="5"/>
  <c r="Z15" i="5"/>
  <c r="Z26" i="5"/>
  <c r="M51" i="4"/>
  <c r="B51" i="4" s="1"/>
  <c r="M53" i="4"/>
  <c r="B53" i="4" s="1"/>
  <c r="M50" i="4"/>
  <c r="B50" i="4" s="1"/>
  <c r="M52" i="4"/>
  <c r="B52" i="4" s="1"/>
  <c r="M29" i="4"/>
  <c r="B29" i="4" s="1"/>
  <c r="M14" i="4"/>
  <c r="B14" i="4" s="1"/>
  <c r="M16" i="4"/>
  <c r="B16" i="4" s="1"/>
  <c r="M35" i="4"/>
  <c r="B35" i="4" s="1"/>
  <c r="M33" i="4"/>
  <c r="B33" i="4" s="1"/>
  <c r="B44" i="4"/>
  <c r="M13" i="4"/>
  <c r="B13" i="4" s="1"/>
  <c r="M28" i="4"/>
  <c r="B28" i="4" s="1"/>
  <c r="M34" i="4"/>
  <c r="B34" i="4" s="1"/>
  <c r="M18" i="4"/>
  <c r="B18" i="4" s="1"/>
  <c r="M45" i="4"/>
  <c r="B45" i="4" s="1"/>
  <c r="M48" i="4"/>
  <c r="B48" i="4" s="1"/>
  <c r="M30" i="4"/>
  <c r="B30" i="4" s="1"/>
  <c r="M46" i="4"/>
  <c r="B46" i="4" s="1"/>
  <c r="M49" i="4"/>
  <c r="B49" i="4" s="1"/>
  <c r="M47" i="4"/>
  <c r="B47" i="4" s="1"/>
  <c r="M55" i="4"/>
  <c r="B55" i="4" s="1"/>
  <c r="M54" i="4"/>
  <c r="B54" i="4" s="1"/>
  <c r="M32" i="4"/>
  <c r="B32" i="4" s="1"/>
  <c r="M11" i="4"/>
  <c r="B11" i="4" s="1"/>
  <c r="M27" i="4"/>
  <c r="B27" i="4" s="1"/>
  <c r="M31" i="4"/>
  <c r="B31" i="4" s="1"/>
  <c r="M10" i="4"/>
  <c r="B10" i="4" s="1"/>
  <c r="Z51" i="5"/>
  <c r="Z29" i="5"/>
  <c r="Z12" i="5"/>
  <c r="Z18" i="5"/>
  <c r="Z41" i="5"/>
  <c r="Z27" i="5"/>
  <c r="Z25" i="5"/>
  <c r="Z13" i="5"/>
  <c r="M15" i="4"/>
  <c r="B15" i="4" s="1"/>
  <c r="Z40" i="5"/>
  <c r="M12" i="4"/>
  <c r="B12" i="4" s="1"/>
  <c r="M17" i="4"/>
  <c r="B17" i="4" s="1"/>
  <c r="Y33" i="1" l="1"/>
  <c r="Y26" i="1"/>
  <c r="Y29" i="1"/>
  <c r="Y30" i="1"/>
  <c r="Y32" i="1"/>
  <c r="T27" i="1"/>
  <c r="Y28" i="1"/>
  <c r="T30" i="1"/>
  <c r="Y25" i="1"/>
  <c r="Y27" i="1"/>
  <c r="T32" i="1"/>
  <c r="T26" i="1"/>
  <c r="T31" i="1"/>
  <c r="Y31" i="1"/>
  <c r="T25" i="1"/>
  <c r="T29" i="1"/>
  <c r="T28" i="1"/>
  <c r="T33" i="1"/>
  <c r="Y11" i="1"/>
  <c r="Y15" i="1"/>
  <c r="T13" i="1"/>
  <c r="T18" i="1"/>
  <c r="Y18" i="1"/>
  <c r="Y17" i="1"/>
  <c r="Y12" i="1"/>
  <c r="Y13" i="1"/>
  <c r="T15" i="1"/>
  <c r="T11" i="1"/>
  <c r="Y14" i="1"/>
  <c r="Y16" i="1"/>
  <c r="T12" i="1"/>
  <c r="T14" i="1"/>
  <c r="T16" i="1"/>
  <c r="T10" i="1"/>
  <c r="Z10" i="1" s="1"/>
  <c r="T17" i="1"/>
  <c r="AA33" i="5"/>
  <c r="B33" i="5" s="1"/>
  <c r="C51" i="4"/>
  <c r="C49" i="4"/>
  <c r="C47" i="4"/>
  <c r="C55" i="4"/>
  <c r="C53" i="4"/>
  <c r="C45" i="4"/>
  <c r="AA17" i="5"/>
  <c r="B17" i="5" s="1"/>
  <c r="AA47" i="5"/>
  <c r="B47" i="5" s="1"/>
  <c r="C44" i="4"/>
  <c r="C50" i="4"/>
  <c r="C46" i="4"/>
  <c r="C54" i="4"/>
  <c r="C48" i="4"/>
  <c r="AA30" i="5"/>
  <c r="B30" i="5" s="1"/>
  <c r="C52" i="4"/>
  <c r="AA46" i="5"/>
  <c r="B46" i="5" s="1"/>
  <c r="AA48" i="5"/>
  <c r="B48" i="5" s="1"/>
  <c r="AA50" i="5"/>
  <c r="B50" i="5" s="1"/>
  <c r="AA49" i="5"/>
  <c r="B49" i="5" s="1"/>
  <c r="AA43" i="5"/>
  <c r="B43" i="5" s="1"/>
  <c r="AA31" i="5"/>
  <c r="B31" i="5" s="1"/>
  <c r="AA44" i="5"/>
  <c r="B44" i="5" s="1"/>
  <c r="AA10" i="5"/>
  <c r="B10" i="5" s="1"/>
  <c r="AA40" i="5"/>
  <c r="B40" i="5" s="1"/>
  <c r="AA41" i="5"/>
  <c r="B41" i="5" s="1"/>
  <c r="AA27" i="5"/>
  <c r="B27" i="5" s="1"/>
  <c r="AA25" i="5"/>
  <c r="B25" i="5" s="1"/>
  <c r="AA42" i="5"/>
  <c r="B42" i="5" s="1"/>
  <c r="AA45" i="5"/>
  <c r="B45" i="5" s="1"/>
  <c r="AA32" i="5"/>
  <c r="B32" i="5" s="1"/>
  <c r="AA16" i="5"/>
  <c r="B16" i="5" s="1"/>
  <c r="AA29" i="5"/>
  <c r="B29" i="5" s="1"/>
  <c r="AA28" i="5"/>
  <c r="B28" i="5" s="1"/>
  <c r="AA51" i="5"/>
  <c r="B51" i="5" s="1"/>
  <c r="AA26" i="5"/>
  <c r="B26" i="5" s="1"/>
  <c r="AA11" i="5"/>
  <c r="B11" i="5" s="1"/>
  <c r="AA14" i="5"/>
  <c r="B14" i="5" s="1"/>
  <c r="AA18" i="5"/>
  <c r="B18" i="5" s="1"/>
  <c r="AA13" i="5"/>
  <c r="B13" i="5" s="1"/>
  <c r="AA12" i="5"/>
  <c r="B12" i="5" s="1"/>
  <c r="AA15" i="5"/>
  <c r="B15" i="5" s="1"/>
  <c r="Z33" i="1" l="1"/>
  <c r="Z26" i="1"/>
  <c r="Z29" i="1"/>
  <c r="Z25" i="1"/>
  <c r="Z27" i="1"/>
  <c r="Z30" i="1"/>
  <c r="Z32" i="1"/>
  <c r="Z31" i="1"/>
  <c r="Z28" i="1"/>
  <c r="Z12" i="1"/>
  <c r="Z11" i="1"/>
  <c r="Z15" i="1"/>
  <c r="Z18" i="1"/>
  <c r="Z14" i="1"/>
  <c r="Z16" i="1"/>
  <c r="Z17" i="1"/>
  <c r="Z13" i="1"/>
  <c r="C50" i="5"/>
  <c r="C48" i="5"/>
  <c r="C47" i="5"/>
  <c r="C51" i="5"/>
  <c r="C49" i="5"/>
  <c r="C45" i="5"/>
  <c r="C44" i="5"/>
  <c r="C43" i="5"/>
  <c r="C41" i="5"/>
  <c r="C40" i="5"/>
  <c r="C46" i="5"/>
  <c r="C42" i="5"/>
  <c r="AA32" i="1" l="1"/>
  <c r="B32" i="1" s="1"/>
  <c r="AA25" i="1"/>
  <c r="B25" i="1" s="1"/>
  <c r="AA31" i="1"/>
  <c r="B31" i="1" s="1"/>
  <c r="AA26" i="1"/>
  <c r="B26" i="1" s="1"/>
  <c r="AA28" i="1"/>
  <c r="B28" i="1" s="1"/>
  <c r="AA27" i="1"/>
  <c r="B27" i="1" s="1"/>
  <c r="AA29" i="1"/>
  <c r="B29" i="1" s="1"/>
  <c r="AA33" i="1"/>
  <c r="B33" i="1" s="1"/>
  <c r="AA30" i="1"/>
  <c r="B30" i="1" s="1"/>
  <c r="AA13" i="1"/>
  <c r="B13" i="1" s="1"/>
  <c r="AA14" i="1"/>
  <c r="B14" i="1" s="1"/>
  <c r="AA15" i="1"/>
  <c r="B15" i="1" s="1"/>
  <c r="AA12" i="1"/>
  <c r="B12" i="1" s="1"/>
  <c r="AA11" i="1"/>
  <c r="B11" i="1" s="1"/>
  <c r="AA16" i="1"/>
  <c r="B16" i="1" s="1"/>
  <c r="AA17" i="1"/>
  <c r="B17" i="1" s="1"/>
  <c r="AA10" i="1"/>
  <c r="B10" i="1" s="1"/>
  <c r="AA18" i="1"/>
  <c r="B18" i="1" s="1"/>
  <c r="C45" i="1" l="1"/>
  <c r="B42" i="3" s="1"/>
  <c r="Y42" i="3" s="1"/>
  <c r="C49" i="1"/>
  <c r="B46" i="3" s="1"/>
  <c r="Y46" i="3" s="1"/>
  <c r="C47" i="1"/>
  <c r="B44" i="3" s="1"/>
  <c r="Y44" i="3" s="1"/>
  <c r="C43" i="1"/>
  <c r="B40" i="3" s="1"/>
  <c r="Y40" i="3" s="1"/>
  <c r="C51" i="1"/>
  <c r="B48" i="3" s="1"/>
  <c r="Y48" i="3" s="1"/>
  <c r="C41" i="1"/>
  <c r="B38" i="3" s="1"/>
  <c r="Y38" i="3" s="1"/>
  <c r="C46" i="1"/>
  <c r="B43" i="3" s="1"/>
  <c r="Y43" i="3" s="1"/>
  <c r="C44" i="1"/>
  <c r="B41" i="3" s="1"/>
  <c r="Y41" i="3" s="1"/>
  <c r="C42" i="1"/>
  <c r="B39" i="3" s="1"/>
  <c r="Y39" i="3" s="1"/>
  <c r="C50" i="1"/>
  <c r="B47" i="3" s="1"/>
  <c r="Y47" i="3" s="1"/>
  <c r="C40" i="1"/>
  <c r="B37" i="3" s="1"/>
  <c r="Y37" i="3" s="1"/>
  <c r="C48" i="1"/>
  <c r="B45" i="3" s="1"/>
  <c r="Y45" i="3" s="1"/>
  <c r="D41" i="3" l="1"/>
  <c r="P41" i="3"/>
  <c r="E41" i="3"/>
  <c r="Q41" i="3"/>
  <c r="F41" i="3"/>
  <c r="R41" i="3"/>
  <c r="N41" i="3"/>
  <c r="O41" i="3"/>
  <c r="G41" i="3"/>
  <c r="S41" i="3"/>
  <c r="H41" i="3"/>
  <c r="T41" i="3"/>
  <c r="I41" i="3"/>
  <c r="U41" i="3"/>
  <c r="X41" i="3"/>
  <c r="M41" i="3"/>
  <c r="J41" i="3"/>
  <c r="V41" i="3"/>
  <c r="K41" i="3"/>
  <c r="W41" i="3"/>
  <c r="L41" i="3"/>
  <c r="J43" i="3"/>
  <c r="V43" i="3"/>
  <c r="K43" i="3"/>
  <c r="W43" i="3"/>
  <c r="L43" i="3"/>
  <c r="X43" i="3"/>
  <c r="M43" i="3"/>
  <c r="G43" i="3"/>
  <c r="N43" i="3"/>
  <c r="H43" i="3"/>
  <c r="O43" i="3"/>
  <c r="F43" i="3"/>
  <c r="U43" i="3"/>
  <c r="D43" i="3"/>
  <c r="P43" i="3"/>
  <c r="S43" i="3"/>
  <c r="T43" i="3"/>
  <c r="E43" i="3"/>
  <c r="Q43" i="3"/>
  <c r="R43" i="3"/>
  <c r="I43" i="3"/>
  <c r="J47" i="3"/>
  <c r="V47" i="3"/>
  <c r="K47" i="3"/>
  <c r="W47" i="3"/>
  <c r="L47" i="3"/>
  <c r="X47" i="3"/>
  <c r="M47" i="3"/>
  <c r="N47" i="3"/>
  <c r="I47" i="3"/>
  <c r="O47" i="3"/>
  <c r="F47" i="3"/>
  <c r="S47" i="3"/>
  <c r="H47" i="3"/>
  <c r="U47" i="3"/>
  <c r="D47" i="3"/>
  <c r="P47" i="3"/>
  <c r="G47" i="3"/>
  <c r="E47" i="3"/>
  <c r="Q47" i="3"/>
  <c r="R47" i="3"/>
  <c r="T47" i="3"/>
  <c r="G38" i="3"/>
  <c r="S38" i="3"/>
  <c r="H38" i="3"/>
  <c r="T38" i="3"/>
  <c r="I38" i="3"/>
  <c r="U38" i="3"/>
  <c r="J38" i="3"/>
  <c r="V38" i="3"/>
  <c r="K38" i="3"/>
  <c r="W38" i="3"/>
  <c r="E38" i="3"/>
  <c r="R38" i="3"/>
  <c r="L38" i="3"/>
  <c r="X38" i="3"/>
  <c r="D38" i="3"/>
  <c r="M38" i="3"/>
  <c r="O38" i="3"/>
  <c r="P38" i="3"/>
  <c r="N38" i="3"/>
  <c r="Q38" i="3"/>
  <c r="F38" i="3"/>
  <c r="D37" i="3"/>
  <c r="P37" i="3"/>
  <c r="Q37" i="3"/>
  <c r="E37" i="3"/>
  <c r="F37" i="3"/>
  <c r="R37" i="3"/>
  <c r="G37" i="3"/>
  <c r="S37" i="3"/>
  <c r="H37" i="3"/>
  <c r="T37" i="3"/>
  <c r="L37" i="3"/>
  <c r="I37" i="3"/>
  <c r="U37" i="3"/>
  <c r="O37" i="3"/>
  <c r="J37" i="3"/>
  <c r="V37" i="3"/>
  <c r="N37" i="3"/>
  <c r="K37" i="3"/>
  <c r="W37" i="3"/>
  <c r="X37" i="3"/>
  <c r="M37" i="3"/>
  <c r="J39" i="3"/>
  <c r="V39" i="3"/>
  <c r="U39" i="3"/>
  <c r="K39" i="3"/>
  <c r="W39" i="3"/>
  <c r="T39" i="3"/>
  <c r="L39" i="3"/>
  <c r="X39" i="3"/>
  <c r="M39" i="3"/>
  <c r="N39" i="3"/>
  <c r="G39" i="3"/>
  <c r="S39" i="3"/>
  <c r="O39" i="3"/>
  <c r="F39" i="3"/>
  <c r="R39" i="3"/>
  <c r="H39" i="3"/>
  <c r="D39" i="3"/>
  <c r="P39" i="3"/>
  <c r="I39" i="3"/>
  <c r="E39" i="3"/>
  <c r="Q39" i="3"/>
  <c r="M48" i="3"/>
  <c r="N48" i="3"/>
  <c r="O48" i="3"/>
  <c r="D48" i="3"/>
  <c r="P48" i="3"/>
  <c r="E48" i="3"/>
  <c r="Q48" i="3"/>
  <c r="V48" i="3"/>
  <c r="F48" i="3"/>
  <c r="R48" i="3"/>
  <c r="I48" i="3"/>
  <c r="G48" i="3"/>
  <c r="S48" i="3"/>
  <c r="W48" i="3"/>
  <c r="X48" i="3"/>
  <c r="H48" i="3"/>
  <c r="T48" i="3"/>
  <c r="U48" i="3"/>
  <c r="J48" i="3"/>
  <c r="K48" i="3"/>
  <c r="L48" i="3"/>
  <c r="D45" i="3"/>
  <c r="P45" i="3"/>
  <c r="E45" i="3"/>
  <c r="Q45" i="3"/>
  <c r="F45" i="3"/>
  <c r="R45" i="3"/>
  <c r="G45" i="3"/>
  <c r="S45" i="3"/>
  <c r="H45" i="3"/>
  <c r="T45" i="3"/>
  <c r="I45" i="3"/>
  <c r="U45" i="3"/>
  <c r="L45" i="3"/>
  <c r="X45" i="3"/>
  <c r="M45" i="3"/>
  <c r="O45" i="3"/>
  <c r="J45" i="3"/>
  <c r="V45" i="3"/>
  <c r="K45" i="3"/>
  <c r="W45" i="3"/>
  <c r="N45" i="3"/>
  <c r="M44" i="3"/>
  <c r="N44" i="3"/>
  <c r="O44" i="3"/>
  <c r="D44" i="3"/>
  <c r="P44" i="3"/>
  <c r="E44" i="3"/>
  <c r="Q44" i="3"/>
  <c r="J44" i="3"/>
  <c r="X44" i="3"/>
  <c r="F44" i="3"/>
  <c r="R44" i="3"/>
  <c r="I44" i="3"/>
  <c r="K44" i="3"/>
  <c r="G44" i="3"/>
  <c r="S44" i="3"/>
  <c r="V44" i="3"/>
  <c r="L44" i="3"/>
  <c r="H44" i="3"/>
  <c r="T44" i="3"/>
  <c r="U44" i="3"/>
  <c r="W44" i="3"/>
  <c r="G46" i="3"/>
  <c r="S46" i="3"/>
  <c r="T46" i="3"/>
  <c r="H46" i="3"/>
  <c r="I46" i="3"/>
  <c r="U46" i="3"/>
  <c r="J46" i="3"/>
  <c r="V46" i="3"/>
  <c r="K46" i="3"/>
  <c r="W46" i="3"/>
  <c r="P46" i="3"/>
  <c r="Q46" i="3"/>
  <c r="L46" i="3"/>
  <c r="X46" i="3"/>
  <c r="M46" i="3"/>
  <c r="E46" i="3"/>
  <c r="R46" i="3"/>
  <c r="N46" i="3"/>
  <c r="O46" i="3"/>
  <c r="D46" i="3"/>
  <c r="F46" i="3"/>
  <c r="M40" i="3"/>
  <c r="K40" i="3"/>
  <c r="N40" i="3"/>
  <c r="L40" i="3"/>
  <c r="O40" i="3"/>
  <c r="V40" i="3"/>
  <c r="D40" i="3"/>
  <c r="P40" i="3"/>
  <c r="W40" i="3"/>
  <c r="X40" i="3"/>
  <c r="E40" i="3"/>
  <c r="Q40" i="3"/>
  <c r="F40" i="3"/>
  <c r="R40" i="3"/>
  <c r="U40" i="3"/>
  <c r="G40" i="3"/>
  <c r="S40" i="3"/>
  <c r="J40" i="3"/>
  <c r="H40" i="3"/>
  <c r="T40" i="3"/>
  <c r="I40" i="3"/>
  <c r="G42" i="3"/>
  <c r="S42" i="3"/>
  <c r="H42" i="3"/>
  <c r="T42" i="3"/>
  <c r="I42" i="3"/>
  <c r="U42" i="3"/>
  <c r="J42" i="3"/>
  <c r="V42" i="3"/>
  <c r="K42" i="3"/>
  <c r="W42" i="3"/>
  <c r="D42" i="3"/>
  <c r="F42" i="3"/>
  <c r="L42" i="3"/>
  <c r="X42" i="3"/>
  <c r="E42" i="3"/>
  <c r="M42" i="3"/>
  <c r="R42" i="3"/>
  <c r="N42" i="3"/>
  <c r="O42" i="3"/>
  <c r="P42" i="3"/>
  <c r="Q42" i="3"/>
  <c r="AB42" i="1"/>
  <c r="C39" i="3"/>
  <c r="AB41" i="1"/>
  <c r="C38" i="3"/>
  <c r="AB47" i="1"/>
  <c r="C44" i="3"/>
  <c r="AB48" i="1"/>
  <c r="C45" i="3"/>
  <c r="AB44" i="1"/>
  <c r="C41" i="3"/>
  <c r="AB51" i="1"/>
  <c r="C48" i="3"/>
  <c r="AB49" i="1"/>
  <c r="C46" i="3"/>
  <c r="AB50" i="1"/>
  <c r="C47" i="3"/>
  <c r="AB46" i="1"/>
  <c r="C43" i="3"/>
  <c r="AB43" i="1"/>
  <c r="C40" i="3"/>
  <c r="AB45" i="1"/>
  <c r="C42" i="3"/>
  <c r="AB40" i="1"/>
  <c r="C37" i="3"/>
  <c r="R45" i="1" l="1"/>
  <c r="S45" i="1" s="1"/>
  <c r="L45" i="1"/>
  <c r="M45" i="1" s="1"/>
  <c r="W43" i="1"/>
  <c r="X43" i="1" s="1"/>
  <c r="N49" i="1"/>
  <c r="O49" i="1" s="1"/>
  <c r="J47" i="1"/>
  <c r="K47" i="1" s="1"/>
  <c r="F51" i="1"/>
  <c r="G51" i="1" s="1"/>
  <c r="U49" i="1"/>
  <c r="V49" i="1" s="1"/>
  <c r="P43" i="1"/>
  <c r="Q43" i="1" s="1"/>
  <c r="H50" i="1"/>
  <c r="I50" i="1" s="1"/>
  <c r="F50" i="1"/>
  <c r="G50" i="1" s="1"/>
  <c r="W41" i="1"/>
  <c r="X41" i="1" s="1"/>
  <c r="J45" i="1"/>
  <c r="K45" i="1" s="1"/>
  <c r="L41" i="1"/>
  <c r="M41" i="1" s="1"/>
  <c r="N40" i="1"/>
  <c r="O40" i="1" s="1"/>
  <c r="H44" i="1"/>
  <c r="I44" i="1" s="1"/>
  <c r="L43" i="1"/>
  <c r="M43" i="1" s="1"/>
  <c r="J41" i="1"/>
  <c r="K41" i="1" s="1"/>
  <c r="P44" i="1"/>
  <c r="Q44" i="1" s="1"/>
  <c r="N45" i="1"/>
  <c r="O45" i="1" s="1"/>
  <c r="U47" i="1"/>
  <c r="V47" i="1" s="1"/>
  <c r="R47" i="1"/>
  <c r="S47" i="1" s="1"/>
  <c r="P48" i="1"/>
  <c r="Q48" i="1" s="1"/>
  <c r="R48" i="1"/>
  <c r="S48" i="1" s="1"/>
  <c r="N51" i="1"/>
  <c r="O51" i="1" s="1"/>
  <c r="H40" i="1"/>
  <c r="I40" i="1" s="1"/>
  <c r="N41" i="1"/>
  <c r="O41" i="1" s="1"/>
  <c r="U41" i="1"/>
  <c r="V41" i="1" s="1"/>
  <c r="L44" i="1"/>
  <c r="M44" i="1" s="1"/>
  <c r="R49" i="1"/>
  <c r="S49" i="1" s="1"/>
  <c r="P51" i="1"/>
  <c r="Q51" i="1" s="1"/>
  <c r="L50" i="1"/>
  <c r="M50" i="1" s="1"/>
  <c r="H42" i="1"/>
  <c r="I42" i="1" s="1"/>
  <c r="P41" i="1"/>
  <c r="Q41" i="1" s="1"/>
  <c r="W50" i="1"/>
  <c r="X50" i="1" s="1"/>
  <c r="P46" i="1"/>
  <c r="Q46" i="1" s="1"/>
  <c r="U45" i="1"/>
  <c r="V45" i="1" s="1"/>
  <c r="N43" i="1"/>
  <c r="O43" i="1" s="1"/>
  <c r="F45" i="1"/>
  <c r="G45" i="1" s="1"/>
  <c r="R43" i="1"/>
  <c r="S43" i="1" s="1"/>
  <c r="L49" i="1"/>
  <c r="M49" i="1" s="1"/>
  <c r="F47" i="1"/>
  <c r="G47" i="1" s="1"/>
  <c r="N48" i="1"/>
  <c r="O48" i="1" s="1"/>
  <c r="F48" i="1"/>
  <c r="G48" i="1" s="1"/>
  <c r="H51" i="1"/>
  <c r="I51" i="1" s="1"/>
  <c r="R42" i="1"/>
  <c r="S42" i="1" s="1"/>
  <c r="N42" i="1"/>
  <c r="O42" i="1" s="1"/>
  <c r="L40" i="1"/>
  <c r="M40" i="1" s="1"/>
  <c r="J46" i="1"/>
  <c r="K46" i="1" s="1"/>
  <c r="W44" i="1"/>
  <c r="X44" i="1" s="1"/>
  <c r="W42" i="1"/>
  <c r="X42" i="1" s="1"/>
  <c r="U40" i="1"/>
  <c r="V40" i="1" s="1"/>
  <c r="W49" i="1"/>
  <c r="X49" i="1" s="1"/>
  <c r="J51" i="1"/>
  <c r="K51" i="1" s="1"/>
  <c r="F42" i="1"/>
  <c r="G42" i="1" s="1"/>
  <c r="H46" i="1"/>
  <c r="I46" i="1" s="1"/>
  <c r="J40" i="1"/>
  <c r="K40" i="1" s="1"/>
  <c r="P45" i="1"/>
  <c r="Q45" i="1" s="1"/>
  <c r="P42" i="1"/>
  <c r="Q42" i="1" s="1"/>
  <c r="P49" i="1"/>
  <c r="Q49" i="1" s="1"/>
  <c r="P50" i="1"/>
  <c r="Q50" i="1" s="1"/>
  <c r="N44" i="1"/>
  <c r="O44" i="1" s="1"/>
  <c r="R44" i="1"/>
  <c r="S44" i="1" s="1"/>
  <c r="R41" i="1"/>
  <c r="S41" i="1" s="1"/>
  <c r="L48" i="1"/>
  <c r="M48" i="1" s="1"/>
  <c r="F43" i="1"/>
  <c r="G43" i="1" s="1"/>
  <c r="H45" i="1"/>
  <c r="I45" i="1" s="1"/>
  <c r="W40" i="1"/>
  <c r="X40" i="1" s="1"/>
  <c r="R46" i="1"/>
  <c r="S46" i="1" s="1"/>
  <c r="J50" i="1"/>
  <c r="K50" i="1" s="1"/>
  <c r="U44" i="1"/>
  <c r="V44" i="1" s="1"/>
  <c r="W45" i="1"/>
  <c r="X45" i="1" s="1"/>
  <c r="W46" i="1"/>
  <c r="X46" i="1" s="1"/>
  <c r="H48" i="1"/>
  <c r="I48" i="1" s="1"/>
  <c r="W48" i="1"/>
  <c r="X48" i="1" s="1"/>
  <c r="J42" i="1"/>
  <c r="K42" i="1" s="1"/>
  <c r="H41" i="1"/>
  <c r="I41" i="1" s="1"/>
  <c r="J43" i="1"/>
  <c r="K43" i="1" s="1"/>
  <c r="L46" i="1"/>
  <c r="M46" i="1" s="1"/>
  <c r="U51" i="1"/>
  <c r="V51" i="1" s="1"/>
  <c r="H43" i="1"/>
  <c r="I43" i="1" s="1"/>
  <c r="H49" i="1"/>
  <c r="I49" i="1" s="1"/>
  <c r="W47" i="1"/>
  <c r="X47" i="1" s="1"/>
  <c r="F40" i="1"/>
  <c r="G40" i="1" s="1"/>
  <c r="N46" i="1"/>
  <c r="O46" i="1" s="1"/>
  <c r="P47" i="1"/>
  <c r="Q47" i="1" s="1"/>
  <c r="U42" i="1"/>
  <c r="V42" i="1" s="1"/>
  <c r="R40" i="1"/>
  <c r="S40" i="1" s="1"/>
  <c r="U50" i="1"/>
  <c r="V50" i="1" s="1"/>
  <c r="F46" i="1"/>
  <c r="G46" i="1" s="1"/>
  <c r="F44" i="1"/>
  <c r="G44" i="1" s="1"/>
  <c r="U43" i="1"/>
  <c r="V43" i="1" s="1"/>
  <c r="J49" i="1"/>
  <c r="K49" i="1" s="1"/>
  <c r="H47" i="1"/>
  <c r="I47" i="1" s="1"/>
  <c r="J48" i="1"/>
  <c r="K48" i="1" s="1"/>
  <c r="L51" i="1"/>
  <c r="M51" i="1" s="1"/>
  <c r="W51" i="1"/>
  <c r="X51" i="1" s="1"/>
  <c r="P40" i="1"/>
  <c r="Q40" i="1" s="1"/>
  <c r="F41" i="1"/>
  <c r="G41" i="1" s="1"/>
  <c r="U46" i="1"/>
  <c r="V46" i="1" s="1"/>
  <c r="F49" i="1"/>
  <c r="G49" i="1" s="1"/>
  <c r="L47" i="1"/>
  <c r="M47" i="1" s="1"/>
  <c r="N47" i="1"/>
  <c r="O47" i="1" s="1"/>
  <c r="U48" i="1"/>
  <c r="V48" i="1" s="1"/>
  <c r="R51" i="1"/>
  <c r="S51" i="1" s="1"/>
  <c r="L42" i="1"/>
  <c r="M42" i="1" s="1"/>
  <c r="R50" i="1"/>
  <c r="S50" i="1" s="1"/>
  <c r="N50" i="1"/>
  <c r="O50" i="1" s="1"/>
  <c r="J44" i="1"/>
  <c r="K44" i="1" s="1"/>
  <c r="D44" i="1"/>
  <c r="E44" i="1" s="1"/>
  <c r="D49" i="1"/>
  <c r="E49" i="1" s="1"/>
  <c r="D50" i="1"/>
  <c r="E50" i="1" s="1"/>
  <c r="D51" i="1"/>
  <c r="E51" i="1" s="1"/>
  <c r="D47" i="1"/>
  <c r="E47" i="1" s="1"/>
  <c r="D45" i="1"/>
  <c r="E45" i="1" s="1"/>
  <c r="D46" i="1"/>
  <c r="E46" i="1" s="1"/>
  <c r="D48" i="1"/>
  <c r="E48" i="1" s="1"/>
  <c r="D43" i="1"/>
  <c r="E43" i="1" s="1"/>
  <c r="D42" i="1"/>
  <c r="E42" i="1" s="1"/>
  <c r="D41" i="1"/>
  <c r="E41" i="1" s="1"/>
  <c r="D40" i="1"/>
  <c r="E40" i="1" s="1"/>
  <c r="Y42" i="1" l="1"/>
  <c r="Y43" i="1"/>
  <c r="Y46" i="1"/>
  <c r="Y41" i="1"/>
  <c r="Y49" i="1"/>
  <c r="Y47" i="1"/>
  <c r="Y48" i="1"/>
  <c r="Y51" i="1"/>
  <c r="T41" i="1"/>
  <c r="T43" i="1"/>
  <c r="T48" i="1"/>
  <c r="T45" i="1"/>
  <c r="T46" i="1"/>
  <c r="T47" i="1"/>
  <c r="T51" i="1"/>
  <c r="Y50" i="1"/>
  <c r="T50" i="1"/>
  <c r="T49" i="1"/>
  <c r="Y40" i="1"/>
  <c r="T44" i="1"/>
  <c r="T40" i="1"/>
  <c r="Y44" i="1"/>
  <c r="Y45" i="1"/>
  <c r="T42" i="1"/>
  <c r="Z42" i="1" l="1"/>
  <c r="Z45" i="1"/>
  <c r="Z49" i="1"/>
  <c r="Z43" i="1"/>
  <c r="Z46" i="1"/>
  <c r="Z41" i="1"/>
  <c r="Z47" i="1"/>
  <c r="Z50" i="1"/>
  <c r="Z51" i="1"/>
  <c r="Z48" i="1"/>
  <c r="Z40" i="1"/>
  <c r="Z44" i="1"/>
  <c r="AA49" i="1" l="1"/>
  <c r="B49" i="1" s="1"/>
  <c r="AA42" i="1"/>
  <c r="B42" i="1" s="1"/>
  <c r="AA41" i="1"/>
  <c r="B41" i="1" s="1"/>
  <c r="AA45" i="1"/>
  <c r="B45" i="1" s="1"/>
  <c r="AA44" i="1"/>
  <c r="B44" i="1" s="1"/>
  <c r="AA48" i="1"/>
  <c r="B48" i="1" s="1"/>
  <c r="AA47" i="1"/>
  <c r="B47" i="1" s="1"/>
  <c r="AA51" i="1"/>
  <c r="B51" i="1" s="1"/>
  <c r="AA46" i="1"/>
  <c r="B46" i="1" s="1"/>
  <c r="AA43" i="1"/>
  <c r="B43" i="1" s="1"/>
  <c r="AA50" i="1"/>
  <c r="B50" i="1" s="1"/>
  <c r="AA40" i="1"/>
  <c r="B40" i="1" s="1"/>
</calcChain>
</file>

<file path=xl/sharedStrings.xml><?xml version="1.0" encoding="utf-8"?>
<sst xmlns="http://schemas.openxmlformats.org/spreadsheetml/2006/main" count="445" uniqueCount="44">
  <si>
    <t>ALEATORIO</t>
  </si>
  <si>
    <t>MANUAL</t>
  </si>
  <si>
    <t>SEMIFINAL 1</t>
  </si>
  <si>
    <t>JUR 1</t>
  </si>
  <si>
    <t>JUR 2</t>
  </si>
  <si>
    <t>JUR 3</t>
  </si>
  <si>
    <t>JUR 4</t>
  </si>
  <si>
    <t>JUR 5</t>
  </si>
  <si>
    <t>JUR 6</t>
  </si>
  <si>
    <t>JUR 7</t>
  </si>
  <si>
    <t>JUR 8</t>
  </si>
  <si>
    <t>PTS</t>
  </si>
  <si>
    <t>#</t>
  </si>
  <si>
    <t>JURADO</t>
  </si>
  <si>
    <t>DEMOSCÓPICO</t>
  </si>
  <si>
    <t>TOTAL</t>
  </si>
  <si>
    <t>TELEVOTO</t>
  </si>
  <si>
    <t>AUDIENCIA</t>
  </si>
  <si>
    <t>FINAL</t>
  </si>
  <si>
    <t>SEMIFINALES</t>
  </si>
  <si>
    <t>SEMIFINAL 2</t>
  </si>
  <si>
    <t>Puntos a repartir</t>
  </si>
  <si>
    <t>Kitai</t>
  </si>
  <si>
    <t>M León &amp; J Medina</t>
  </si>
  <si>
    <t>Luna Ki</t>
  </si>
  <si>
    <t>Greg Taro</t>
  </si>
  <si>
    <t>Izan Llunas</t>
  </si>
  <si>
    <t>Dora &amp; M Collins</t>
  </si>
  <si>
    <t>T Grox &amp; Lucycalys</t>
  </si>
  <si>
    <t>Mikel Herzog Jr.</t>
  </si>
  <si>
    <t>Kenneth</t>
  </si>
  <si>
    <t>Asha</t>
  </si>
  <si>
    <t>Ku Minerva</t>
  </si>
  <si>
    <t>Funambulista</t>
  </si>
  <si>
    <t>Dani J</t>
  </si>
  <si>
    <t>The Quinquis</t>
  </si>
  <si>
    <t>Atyat</t>
  </si>
  <si>
    <t>Rosalinda Galán</t>
  </si>
  <si>
    <t>Mayo</t>
  </si>
  <si>
    <t>Miranda! &amp; Bailamamá</t>
  </si>
  <si>
    <t>ÉXITO</t>
  </si>
  <si>
    <r>
      <t xml:space="preserve">CALCULADORA MANUAL A: BENIDORM FEST 2026
</t>
    </r>
    <r>
      <rPr>
        <b/>
        <sz val="12"/>
        <color theme="1"/>
        <rFont val="Calibri"/>
        <family val="2"/>
        <scheme val="minor"/>
      </rPr>
      <t>Introduce las posiciones en las casillas en blanco para los jurados, el demoscópico y el televoto
Contacto: @Euronumerics</t>
    </r>
  </si>
  <si>
    <r>
      <t xml:space="preserve">CALCULADORA MANUAL B: BENIDORM FEST 2026
</t>
    </r>
    <r>
      <rPr>
        <b/>
        <sz val="12"/>
        <color theme="1"/>
        <rFont val="Calibri"/>
        <family val="2"/>
        <scheme val="minor"/>
      </rPr>
      <t>Introduce los puntos del jurado (respetando el total) y las posiciones para demoscópico y televoto en las casillas en blanco.
Contacto: @Euronumerics</t>
    </r>
  </si>
  <si>
    <r>
      <t xml:space="preserve">CALCULADORA ALEATORIA: BENIDORM FEST 2026
</t>
    </r>
    <r>
      <rPr>
        <b/>
        <sz val="12"/>
        <color theme="1"/>
        <rFont val="Calibri"/>
        <family val="2"/>
        <scheme val="minor"/>
      </rPr>
      <t>Pulsa F5 o actualiza para que cambien los datos. Incluye favoritismo con "Éxito": 1 muy poco favorito - 5 muy favorito
Contacto: @Euronumerics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</si>
</sst>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9"/>
      <color theme="1"/>
      <name val="Calibri"/>
      <family val="2"/>
      <scheme val="minor"/>
    </font>
    <font>
      <b/>
      <sz val="18"/>
      <color theme="1"/>
      <name val="Calibri"/>
      <family val="2"/>
      <scheme val="minor"/>
    </font>
  </fonts>
  <fills count="13">
    <fill>
      <patternFill patternType="none"/>
    </fill>
    <fill>
      <patternFill patternType="gray125"/>
    </fill>
    <fill>
      <patternFill patternType="solid">
        <fgColor theme="4"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39997558519241921"/>
        <bgColor indexed="64"/>
      </patternFill>
    </fill>
  </fills>
  <borders count="27">
    <border>
      <left/>
      <right/>
      <top/>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s>
  <cellStyleXfs count="1">
    <xf numFmtId="0" fontId="0" fillId="0" borderId="0"/>
  </cellStyleXfs>
  <cellXfs count="95">
    <xf numFmtId="0" fontId="0" fillId="0" borderId="0" xfId="0"/>
    <xf numFmtId="0" fontId="0" fillId="0" borderId="0" xfId="0" applyAlignment="1">
      <alignment horizontal="center"/>
    </xf>
    <xf numFmtId="0" fontId="0" fillId="0" borderId="0" xfId="0" applyProtection="1">
      <protection hidden="1"/>
    </xf>
    <xf numFmtId="0" fontId="1" fillId="0" borderId="0" xfId="0" applyFont="1" applyProtection="1">
      <protection hidden="1"/>
    </xf>
    <xf numFmtId="0" fontId="0" fillId="8" borderId="5" xfId="0" applyFill="1" applyBorder="1" applyAlignment="1" applyProtection="1">
      <alignment horizontal="center" vertical="center"/>
      <protection hidden="1"/>
    </xf>
    <xf numFmtId="0" fontId="0" fillId="6" borderId="0" xfId="0" applyFill="1" applyAlignment="1" applyProtection="1">
      <alignment horizontal="center" vertical="center"/>
      <protection hidden="1"/>
    </xf>
    <xf numFmtId="0" fontId="0" fillId="8" borderId="0" xfId="0" applyFill="1" applyAlignment="1" applyProtection="1">
      <alignment horizontal="center" vertical="center"/>
      <protection hidden="1"/>
    </xf>
    <xf numFmtId="0" fontId="2" fillId="8" borderId="2" xfId="0" applyFont="1" applyFill="1" applyBorder="1" applyAlignment="1" applyProtection="1">
      <alignment horizontal="center" vertical="center"/>
      <protection hidden="1"/>
    </xf>
    <xf numFmtId="0" fontId="4" fillId="8" borderId="3" xfId="0" applyFont="1" applyFill="1" applyBorder="1" applyProtection="1">
      <protection hidden="1"/>
    </xf>
    <xf numFmtId="0" fontId="0" fillId="8" borderId="12" xfId="0" applyFill="1" applyBorder="1" applyAlignment="1" applyProtection="1">
      <alignment horizontal="center" vertical="center"/>
      <protection hidden="1"/>
    </xf>
    <xf numFmtId="0" fontId="0" fillId="7" borderId="13" xfId="0"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1" fontId="2" fillId="11" borderId="13" xfId="0" applyNumberFormat="1" applyFont="1" applyFill="1" applyBorder="1" applyAlignment="1" applyProtection="1">
      <alignment horizontal="center" vertical="center"/>
      <protection hidden="1"/>
    </xf>
    <xf numFmtId="0" fontId="2" fillId="7" borderId="13" xfId="0" applyFont="1" applyFill="1" applyBorder="1" applyAlignment="1" applyProtection="1">
      <alignment horizontal="center" vertical="center"/>
      <protection hidden="1"/>
    </xf>
    <xf numFmtId="0" fontId="2" fillId="11" borderId="14" xfId="0" applyFont="1" applyFill="1" applyBorder="1" applyAlignment="1" applyProtection="1">
      <alignment horizontal="center" vertical="center"/>
      <protection hidden="1"/>
    </xf>
    <xf numFmtId="1" fontId="4" fillId="8" borderId="13" xfId="0" applyNumberFormat="1" applyFont="1" applyFill="1" applyBorder="1" applyAlignment="1" applyProtection="1">
      <alignment horizontal="center" vertical="center"/>
      <protection hidden="1"/>
    </xf>
    <xf numFmtId="1" fontId="4" fillId="8" borderId="14" xfId="0" applyNumberFormat="1" applyFont="1" applyFill="1" applyBorder="1" applyAlignment="1" applyProtection="1">
      <alignment horizontal="center" vertical="center"/>
      <protection hidden="1"/>
    </xf>
    <xf numFmtId="0" fontId="2" fillId="8" borderId="5" xfId="0" applyFont="1" applyFill="1" applyBorder="1" applyAlignment="1" applyProtection="1">
      <alignment horizontal="center" vertical="center"/>
      <protection hidden="1"/>
    </xf>
    <xf numFmtId="0" fontId="4" fillId="8" borderId="0" xfId="0" applyFont="1" applyFill="1" applyProtection="1">
      <protection hidden="1"/>
    </xf>
    <xf numFmtId="0" fontId="0" fillId="8" borderId="7" xfId="0" applyFill="1" applyBorder="1" applyAlignment="1" applyProtection="1">
      <alignment horizontal="center" vertical="center"/>
      <protection hidden="1"/>
    </xf>
    <xf numFmtId="0" fontId="0" fillId="7" borderId="1" xfId="0" applyFill="1" applyBorder="1" applyAlignment="1" applyProtection="1">
      <alignment horizontal="center" vertical="center"/>
      <protection hidden="1"/>
    </xf>
    <xf numFmtId="0" fontId="0" fillId="8" borderId="1" xfId="0" applyFill="1" applyBorder="1" applyAlignment="1" applyProtection="1">
      <alignment horizontal="center" vertical="center"/>
      <protection hidden="1"/>
    </xf>
    <xf numFmtId="1" fontId="2" fillId="11" borderId="1" xfId="0" applyNumberFormat="1" applyFont="1" applyFill="1" applyBorder="1" applyAlignment="1" applyProtection="1">
      <alignment horizontal="center" vertical="center"/>
      <protection hidden="1"/>
    </xf>
    <xf numFmtId="0" fontId="2" fillId="7" borderId="1" xfId="0" applyFont="1" applyFill="1" applyBorder="1" applyAlignment="1" applyProtection="1">
      <alignment horizontal="center" vertical="center"/>
      <protection hidden="1"/>
    </xf>
    <xf numFmtId="0" fontId="2" fillId="11" borderId="8" xfId="0" applyFont="1" applyFill="1" applyBorder="1" applyAlignment="1" applyProtection="1">
      <alignment horizontal="center" vertical="center"/>
      <protection hidden="1"/>
    </xf>
    <xf numFmtId="1" fontId="4" fillId="8" borderId="1" xfId="0" applyNumberFormat="1" applyFont="1" applyFill="1" applyBorder="1" applyAlignment="1" applyProtection="1">
      <alignment horizontal="center" vertical="center"/>
      <protection hidden="1"/>
    </xf>
    <xf numFmtId="1" fontId="4" fillId="8" borderId="8" xfId="0" applyNumberFormat="1" applyFont="1" applyFill="1" applyBorder="1" applyAlignment="1" applyProtection="1">
      <alignment horizontal="center" vertical="center"/>
      <protection hidden="1"/>
    </xf>
    <xf numFmtId="0" fontId="2" fillId="8" borderId="15" xfId="0" applyFont="1" applyFill="1" applyBorder="1" applyAlignment="1" applyProtection="1">
      <alignment horizontal="center" vertical="center"/>
      <protection hidden="1"/>
    </xf>
    <xf numFmtId="0" fontId="4" fillId="8" borderId="16" xfId="0" applyFont="1" applyFill="1" applyBorder="1" applyProtection="1">
      <protection hidden="1"/>
    </xf>
    <xf numFmtId="0" fontId="0" fillId="8" borderId="9" xfId="0" applyFill="1" applyBorder="1" applyAlignment="1" applyProtection="1">
      <alignment horizontal="center" vertical="center"/>
      <protection hidden="1"/>
    </xf>
    <xf numFmtId="0" fontId="0" fillId="7" borderId="10" xfId="0" applyFill="1" applyBorder="1" applyAlignment="1" applyProtection="1">
      <alignment horizontal="center" vertical="center"/>
      <protection hidden="1"/>
    </xf>
    <xf numFmtId="0" fontId="0" fillId="8" borderId="10" xfId="0" applyFill="1" applyBorder="1" applyAlignment="1" applyProtection="1">
      <alignment horizontal="center" vertical="center"/>
      <protection hidden="1"/>
    </xf>
    <xf numFmtId="1" fontId="2" fillId="11" borderId="10" xfId="0" applyNumberFormat="1" applyFont="1" applyFill="1" applyBorder="1" applyAlignment="1" applyProtection="1">
      <alignment horizontal="center" vertical="center"/>
      <protection hidden="1"/>
    </xf>
    <xf numFmtId="0" fontId="2" fillId="7" borderId="10" xfId="0" applyFont="1" applyFill="1" applyBorder="1" applyAlignment="1" applyProtection="1">
      <alignment horizontal="center" vertical="center"/>
      <protection hidden="1"/>
    </xf>
    <xf numFmtId="0" fontId="2" fillId="11" borderId="11" xfId="0" applyFont="1" applyFill="1" applyBorder="1" applyAlignment="1" applyProtection="1">
      <alignment horizontal="center" vertical="center"/>
      <protection hidden="1"/>
    </xf>
    <xf numFmtId="1" fontId="4" fillId="8" borderId="10" xfId="0" applyNumberFormat="1" applyFont="1" applyFill="1" applyBorder="1" applyAlignment="1" applyProtection="1">
      <alignment horizontal="center" vertical="center"/>
      <protection hidden="1"/>
    </xf>
    <xf numFmtId="1" fontId="4" fillId="8" borderId="11"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4" fillId="8" borderId="12" xfId="0" applyFont="1" applyFill="1" applyBorder="1" applyAlignment="1" applyProtection="1">
      <alignment horizontal="center" vertical="center"/>
      <protection hidden="1"/>
    </xf>
    <xf numFmtId="0" fontId="4" fillId="8" borderId="14" xfId="0" applyFont="1" applyFill="1" applyBorder="1" applyAlignment="1" applyProtection="1">
      <alignment horizontal="center" vertical="center"/>
      <protection hidden="1"/>
    </xf>
    <xf numFmtId="0" fontId="4" fillId="8" borderId="7" xfId="0"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0" fontId="4" fillId="8" borderId="9" xfId="0" applyFont="1" applyFill="1" applyBorder="1" applyAlignment="1" applyProtection="1">
      <alignment horizontal="center" vertical="center"/>
      <protection hidden="1"/>
    </xf>
    <xf numFmtId="0" fontId="4" fillId="8" borderId="11" xfId="0" applyFont="1" applyFill="1" applyBorder="1" applyAlignment="1" applyProtection="1">
      <alignment horizontal="center" vertical="center"/>
      <protection hidden="1"/>
    </xf>
    <xf numFmtId="0" fontId="0" fillId="8" borderId="12" xfId="0" applyFill="1" applyBorder="1" applyAlignment="1" applyProtection="1">
      <alignment horizontal="center" vertical="center"/>
      <protection locked="0" hidden="1"/>
    </xf>
    <xf numFmtId="0" fontId="0" fillId="8" borderId="7" xfId="0" applyFill="1" applyBorder="1" applyAlignment="1" applyProtection="1">
      <alignment horizontal="center" vertical="center"/>
      <protection locked="0" hidden="1"/>
    </xf>
    <xf numFmtId="0" fontId="0" fillId="8" borderId="9" xfId="0" applyFill="1" applyBorder="1" applyAlignment="1" applyProtection="1">
      <alignment horizontal="center" vertical="center"/>
      <protection locked="0" hidden="1"/>
    </xf>
    <xf numFmtId="0" fontId="0" fillId="8" borderId="13" xfId="0" applyFill="1" applyBorder="1" applyAlignment="1" applyProtection="1">
      <alignment horizontal="center" vertical="center"/>
      <protection locked="0" hidden="1"/>
    </xf>
    <xf numFmtId="0" fontId="0" fillId="8" borderId="1" xfId="0" applyFill="1" applyBorder="1" applyAlignment="1" applyProtection="1">
      <alignment horizontal="center" vertical="center"/>
      <protection locked="0" hidden="1"/>
    </xf>
    <xf numFmtId="0" fontId="0" fillId="8" borderId="10" xfId="0" applyFill="1" applyBorder="1" applyAlignment="1" applyProtection="1">
      <alignment horizontal="center" vertical="center"/>
      <protection locked="0" hidden="1"/>
    </xf>
    <xf numFmtId="1" fontId="2" fillId="8" borderId="20" xfId="0" applyNumberFormat="1" applyFont="1" applyFill="1" applyBorder="1" applyAlignment="1" applyProtection="1">
      <alignment horizontal="center"/>
      <protection hidden="1"/>
    </xf>
    <xf numFmtId="0" fontId="0" fillId="6" borderId="5" xfId="0" applyFill="1" applyBorder="1" applyAlignment="1" applyProtection="1">
      <alignment horizontal="center" vertical="center"/>
      <protection hidden="1"/>
    </xf>
    <xf numFmtId="0" fontId="0" fillId="7" borderId="12" xfId="0" applyFill="1" applyBorder="1" applyAlignment="1" applyProtection="1">
      <alignment horizontal="center" vertical="center"/>
      <protection hidden="1"/>
    </xf>
    <xf numFmtId="0" fontId="0" fillId="7" borderId="7" xfId="0" applyFill="1" applyBorder="1" applyAlignment="1" applyProtection="1">
      <alignment horizontal="center" vertical="center"/>
      <protection hidden="1"/>
    </xf>
    <xf numFmtId="0" fontId="0" fillId="7" borderId="9" xfId="0" applyFill="1" applyBorder="1" applyAlignment="1" applyProtection="1">
      <alignment horizontal="center" vertical="center"/>
      <protection hidden="1"/>
    </xf>
    <xf numFmtId="14" fontId="0" fillId="0" borderId="0" xfId="0" applyNumberFormat="1"/>
    <xf numFmtId="1" fontId="0" fillId="0" borderId="0" xfId="0" applyNumberFormat="1"/>
    <xf numFmtId="1" fontId="4" fillId="7" borderId="24" xfId="0" applyNumberFormat="1" applyFont="1" applyFill="1" applyBorder="1" applyAlignment="1" applyProtection="1">
      <alignment horizontal="center" vertical="center"/>
      <protection hidden="1"/>
    </xf>
    <xf numFmtId="1" fontId="4" fillId="7" borderId="25" xfId="0" applyNumberFormat="1" applyFont="1" applyFill="1" applyBorder="1" applyAlignment="1" applyProtection="1">
      <alignment horizontal="center" vertical="center"/>
      <protection hidden="1"/>
    </xf>
    <xf numFmtId="1" fontId="4" fillId="7" borderId="26" xfId="0" applyNumberFormat="1" applyFont="1" applyFill="1" applyBorder="1" applyAlignment="1" applyProtection="1">
      <alignment horizontal="center" vertical="center"/>
      <protection hidden="1"/>
    </xf>
    <xf numFmtId="0" fontId="2" fillId="12" borderId="6" xfId="0" applyFont="1" applyFill="1" applyBorder="1" applyAlignment="1" applyProtection="1">
      <alignment horizontal="center" vertical="center"/>
      <protection hidden="1"/>
    </xf>
    <xf numFmtId="0" fontId="2" fillId="4" borderId="0" xfId="0" applyFont="1" applyFill="1" applyAlignment="1" applyProtection="1">
      <alignment horizontal="center" vertical="center"/>
      <protection hidden="1"/>
    </xf>
    <xf numFmtId="0" fontId="2" fillId="12" borderId="0" xfId="0" applyFont="1" applyFill="1" applyAlignment="1" applyProtection="1">
      <alignment horizontal="center" vertical="center"/>
      <protection hidden="1"/>
    </xf>
    <xf numFmtId="0" fontId="7" fillId="5" borderId="5" xfId="0" applyFont="1" applyFill="1" applyBorder="1" applyAlignment="1" applyProtection="1">
      <alignment horizontal="center" vertical="center"/>
      <protection hidden="1"/>
    </xf>
    <xf numFmtId="0" fontId="7" fillId="5" borderId="0" xfId="0" applyFont="1" applyFill="1" applyAlignment="1" applyProtection="1">
      <alignment horizontal="center" vertical="center"/>
      <protection hidden="1"/>
    </xf>
    <xf numFmtId="0" fontId="2" fillId="5" borderId="0" xfId="0" applyFont="1" applyFill="1" applyAlignment="1" applyProtection="1">
      <alignment horizontal="center" vertical="center"/>
      <protection hidden="1"/>
    </xf>
    <xf numFmtId="0" fontId="6" fillId="10" borderId="17" xfId="0" applyFont="1" applyFill="1" applyBorder="1" applyAlignment="1" applyProtection="1">
      <alignment horizontal="left"/>
      <protection hidden="1"/>
    </xf>
    <xf numFmtId="0" fontId="6" fillId="10" borderId="18" xfId="0" applyFont="1" applyFill="1" applyBorder="1" applyAlignment="1" applyProtection="1">
      <alignment horizontal="left"/>
      <protection hidden="1"/>
    </xf>
    <xf numFmtId="0" fontId="6" fillId="10" borderId="19" xfId="0" applyFont="1" applyFill="1" applyBorder="1" applyAlignment="1" applyProtection="1">
      <alignment horizontal="left"/>
      <protection hidden="1"/>
    </xf>
    <xf numFmtId="0" fontId="4" fillId="2" borderId="2" xfId="0" applyFont="1" applyFill="1" applyBorder="1" applyAlignment="1" applyProtection="1">
      <alignment horizontal="center"/>
      <protection hidden="1"/>
    </xf>
    <xf numFmtId="0" fontId="4" fillId="2" borderId="3" xfId="0" applyFont="1" applyFill="1" applyBorder="1" applyAlignment="1" applyProtection="1">
      <alignment horizontal="center"/>
      <protection hidden="1"/>
    </xf>
    <xf numFmtId="0" fontId="4" fillId="3" borderId="2" xfId="0" applyFont="1" applyFill="1" applyBorder="1" applyAlignment="1" applyProtection="1">
      <alignment horizontal="center"/>
      <protection hidden="1"/>
    </xf>
    <xf numFmtId="0" fontId="4" fillId="3" borderId="3" xfId="0" applyFont="1" applyFill="1" applyBorder="1" applyAlignment="1" applyProtection="1">
      <alignment horizontal="center"/>
      <protection hidden="1"/>
    </xf>
    <xf numFmtId="0" fontId="4" fillId="3" borderId="4" xfId="0" applyFont="1" applyFill="1" applyBorder="1" applyAlignment="1" applyProtection="1">
      <alignment horizontal="center"/>
      <protection hidden="1"/>
    </xf>
    <xf numFmtId="0" fontId="2" fillId="9" borderId="3" xfId="0" applyFont="1" applyFill="1" applyBorder="1" applyAlignment="1" applyProtection="1">
      <alignment horizontal="center" vertical="center"/>
      <protection hidden="1"/>
    </xf>
    <xf numFmtId="0" fontId="2" fillId="9" borderId="0" xfId="0" applyFont="1" applyFill="1" applyAlignment="1" applyProtection="1">
      <alignment horizontal="center" vertical="center"/>
      <protection hidden="1"/>
    </xf>
    <xf numFmtId="0" fontId="2" fillId="9" borderId="4" xfId="0" applyFont="1" applyFill="1" applyBorder="1" applyAlignment="1" applyProtection="1">
      <alignment horizontal="center" vertical="center"/>
      <protection hidden="1"/>
    </xf>
    <xf numFmtId="0" fontId="2" fillId="9" borderId="6" xfId="0"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0" fontId="5" fillId="12" borderId="17" xfId="0" applyFont="1" applyFill="1" applyBorder="1" applyAlignment="1" applyProtection="1">
      <alignment horizontal="left" vertical="center"/>
      <protection hidden="1"/>
    </xf>
    <xf numFmtId="0" fontId="5" fillId="12" borderId="18" xfId="0" applyFont="1" applyFill="1" applyBorder="1" applyAlignment="1" applyProtection="1">
      <alignment horizontal="left" vertical="center"/>
      <protection hidden="1"/>
    </xf>
    <xf numFmtId="0" fontId="5" fillId="12" borderId="19" xfId="0" applyFont="1" applyFill="1" applyBorder="1" applyAlignment="1" applyProtection="1">
      <alignment horizontal="left" vertical="center"/>
      <protection hidden="1"/>
    </xf>
    <xf numFmtId="0" fontId="8" fillId="10" borderId="17" xfId="0" applyFont="1" applyFill="1" applyBorder="1" applyAlignment="1" applyProtection="1">
      <alignment horizontal="center" wrapText="1"/>
      <protection hidden="1"/>
    </xf>
    <xf numFmtId="0" fontId="8" fillId="10" borderId="18" xfId="0" applyFont="1" applyFill="1" applyBorder="1" applyAlignment="1" applyProtection="1">
      <alignment horizontal="center"/>
      <protection hidden="1"/>
    </xf>
    <xf numFmtId="0" fontId="8" fillId="10" borderId="19" xfId="0" applyFont="1" applyFill="1" applyBorder="1" applyAlignment="1" applyProtection="1">
      <alignment horizontal="center"/>
      <protection hidden="1"/>
    </xf>
    <xf numFmtId="0" fontId="2" fillId="8" borderId="17" xfId="0" applyFont="1" applyFill="1" applyBorder="1" applyAlignment="1" applyProtection="1">
      <alignment horizontal="center"/>
      <protection hidden="1"/>
    </xf>
    <xf numFmtId="0" fontId="2" fillId="8" borderId="18" xfId="0" applyFont="1" applyFill="1" applyBorder="1" applyAlignment="1" applyProtection="1">
      <alignment horizontal="center"/>
      <protection hidden="1"/>
    </xf>
    <xf numFmtId="0" fontId="2" fillId="5" borderId="5" xfId="0" applyFont="1" applyFill="1" applyBorder="1" applyAlignment="1" applyProtection="1">
      <alignment horizontal="center" vertical="center"/>
      <protection hidden="1"/>
    </xf>
    <xf numFmtId="0" fontId="2" fillId="10" borderId="21" xfId="0" applyFont="1" applyFill="1" applyBorder="1" applyAlignment="1" applyProtection="1">
      <alignment horizontal="center" vertical="center"/>
      <protection hidden="1"/>
    </xf>
    <xf numFmtId="0" fontId="2" fillId="10" borderId="22" xfId="0" applyFont="1" applyFill="1" applyBorder="1" applyAlignment="1" applyProtection="1">
      <alignment horizontal="center" vertical="center"/>
      <protection hidden="1"/>
    </xf>
    <xf numFmtId="0" fontId="2" fillId="10" borderId="23" xfId="0" applyFont="1" applyFill="1" applyBorder="1" applyAlignment="1" applyProtection="1">
      <alignment horizontal="center" vertical="center"/>
      <protection hidden="1"/>
    </xf>
    <xf numFmtId="0" fontId="0" fillId="0" borderId="0" xfId="0" applyAlignment="1">
      <alignment horizontal="center"/>
    </xf>
    <xf numFmtId="1" fontId="4" fillId="8" borderId="24" xfId="0" applyNumberFormat="1" applyFont="1" applyFill="1" applyBorder="1" applyAlignment="1" applyProtection="1">
      <alignment horizontal="center" vertical="center"/>
      <protection locked="0" hidden="1"/>
    </xf>
    <xf numFmtId="1" fontId="4" fillId="8" borderId="25" xfId="0" applyNumberFormat="1" applyFont="1" applyFill="1" applyBorder="1" applyAlignment="1" applyProtection="1">
      <alignment horizontal="center" vertical="center"/>
      <protection locked="0" hidden="1"/>
    </xf>
    <xf numFmtId="1" fontId="4" fillId="8" borderId="26" xfId="0" applyNumberFormat="1" applyFont="1" applyFill="1" applyBorder="1" applyAlignment="1" applyProtection="1">
      <alignment horizontal="center" vertical="center"/>
      <protection locked="0" hidden="1"/>
    </xf>
  </cellXfs>
  <cellStyles count="1">
    <cellStyle name="Normal" xfId="0" builtinId="0"/>
  </cellStyles>
  <dxfs count="27">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1" Type="http://schemas.openxmlformats.org/officeDocument/2006/relationships/image" Target="../media/image1.png"/></Relationships>
</file>

<file path=xl/worksheets/_rels/sheet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8E1FC-2309-4C9D-A28F-EC3DA98FAEC5}">
  <dimension ref="B1:AA51"/>
  <sheetViews>
    <sheetView showGridLines="0" workbookViewId="0">
      <selection activeCell="B2" sqref="B2:AA2"/>
    </sheetView>
  </sheetViews>
  <sheetFormatPr baseColWidth="10" defaultColWidth="9.109375" defaultRowHeight="14.4" x14ac:dyDescent="0.3"/>
  <cols>
    <col min="1" max="1" width="2.33203125" style="2" customWidth="1"/>
    <col min="2" max="2" width="3.77734375" style="2" customWidth="1"/>
    <col min="3" max="3" width="22.88671875" style="2" bestFit="1" customWidth="1"/>
    <col min="4" max="19" width="4.6640625" style="2" customWidth="1"/>
    <col min="20" max="27" width="5.77734375" style="2" customWidth="1"/>
    <col min="28" max="16384" width="9.109375" style="2"/>
  </cols>
  <sheetData>
    <row r="1" spans="2:27" ht="15" thickBot="1" x14ac:dyDescent="0.35"/>
    <row r="2" spans="2:27" ht="58.5" customHeight="1" thickBot="1" x14ac:dyDescent="0.5">
      <c r="B2" s="82" t="s">
        <v>41</v>
      </c>
      <c r="C2" s="83"/>
      <c r="D2" s="83"/>
      <c r="E2" s="83"/>
      <c r="F2" s="83"/>
      <c r="G2" s="83"/>
      <c r="H2" s="83"/>
      <c r="I2" s="83"/>
      <c r="J2" s="83"/>
      <c r="K2" s="83"/>
      <c r="L2" s="83"/>
      <c r="M2" s="83"/>
      <c r="N2" s="83"/>
      <c r="O2" s="83"/>
      <c r="P2" s="83"/>
      <c r="Q2" s="83"/>
      <c r="R2" s="83"/>
      <c r="S2" s="83"/>
      <c r="T2" s="83"/>
      <c r="U2" s="83"/>
      <c r="V2" s="83"/>
      <c r="W2" s="83"/>
      <c r="X2" s="83"/>
      <c r="Y2" s="83"/>
      <c r="Z2" s="83"/>
      <c r="AA2" s="84"/>
    </row>
    <row r="3" spans="2:27" x14ac:dyDescent="0.3">
      <c r="C3" s="3"/>
    </row>
    <row r="4" spans="2:27" ht="15" thickBot="1" x14ac:dyDescent="0.35">
      <c r="C4" s="3"/>
    </row>
    <row r="5" spans="2:27" ht="18.75" customHeight="1" thickBot="1" x14ac:dyDescent="0.35">
      <c r="B5" s="79" t="s">
        <v>2</v>
      </c>
      <c r="C5" s="80"/>
      <c r="D5" s="80"/>
      <c r="E5" s="80"/>
      <c r="F5" s="80"/>
      <c r="G5" s="80"/>
      <c r="H5" s="80"/>
      <c r="I5" s="80"/>
      <c r="J5" s="80"/>
      <c r="K5" s="80"/>
      <c r="L5" s="80"/>
      <c r="M5" s="80"/>
      <c r="N5" s="80"/>
      <c r="O5" s="80"/>
      <c r="P5" s="80"/>
      <c r="Q5" s="80"/>
      <c r="R5" s="80"/>
      <c r="S5" s="80"/>
      <c r="T5" s="80"/>
      <c r="U5" s="80"/>
      <c r="V5" s="80"/>
      <c r="W5" s="80"/>
      <c r="X5" s="80"/>
      <c r="Y5" s="80"/>
      <c r="Z5" s="80"/>
      <c r="AA5" s="81"/>
    </row>
    <row r="6" spans="2:27" ht="15" thickBot="1" x14ac:dyDescent="0.35"/>
    <row r="7" spans="2:27" ht="15.6" x14ac:dyDescent="0.3">
      <c r="D7" s="69" t="s">
        <v>13</v>
      </c>
      <c r="E7" s="70"/>
      <c r="F7" s="70"/>
      <c r="G7" s="70"/>
      <c r="H7" s="70"/>
      <c r="I7" s="70"/>
      <c r="J7" s="70"/>
      <c r="K7" s="70"/>
      <c r="L7" s="70"/>
      <c r="M7" s="70"/>
      <c r="N7" s="70"/>
      <c r="O7" s="70"/>
      <c r="P7" s="70"/>
      <c r="Q7" s="70"/>
      <c r="R7" s="70"/>
      <c r="S7" s="70"/>
      <c r="T7" s="70"/>
      <c r="U7" s="71" t="s">
        <v>17</v>
      </c>
      <c r="V7" s="72"/>
      <c r="W7" s="72"/>
      <c r="X7" s="72"/>
      <c r="Y7" s="73"/>
      <c r="Z7" s="74" t="s">
        <v>15</v>
      </c>
      <c r="AA7" s="76" t="s">
        <v>12</v>
      </c>
    </row>
    <row r="8" spans="2:27" x14ac:dyDescent="0.3">
      <c r="D8" s="78" t="s">
        <v>3</v>
      </c>
      <c r="E8" s="61"/>
      <c r="F8" s="61" t="s">
        <v>4</v>
      </c>
      <c r="G8" s="61"/>
      <c r="H8" s="61" t="s">
        <v>5</v>
      </c>
      <c r="I8" s="61"/>
      <c r="J8" s="61" t="s">
        <v>6</v>
      </c>
      <c r="K8" s="61"/>
      <c r="L8" s="61" t="s">
        <v>7</v>
      </c>
      <c r="M8" s="61"/>
      <c r="N8" s="61" t="s">
        <v>8</v>
      </c>
      <c r="O8" s="61"/>
      <c r="P8" s="61" t="s">
        <v>9</v>
      </c>
      <c r="Q8" s="61"/>
      <c r="R8" s="61" t="s">
        <v>10</v>
      </c>
      <c r="S8" s="61"/>
      <c r="T8" s="62" t="s">
        <v>15</v>
      </c>
      <c r="U8" s="63" t="s">
        <v>14</v>
      </c>
      <c r="V8" s="64"/>
      <c r="W8" s="65" t="s">
        <v>16</v>
      </c>
      <c r="X8" s="65"/>
      <c r="Y8" s="60" t="s">
        <v>15</v>
      </c>
      <c r="Z8" s="75"/>
      <c r="AA8" s="77"/>
    </row>
    <row r="9" spans="2:27" ht="15" thickBot="1" x14ac:dyDescent="0.35">
      <c r="D9" s="4" t="s">
        <v>12</v>
      </c>
      <c r="E9" s="5" t="s">
        <v>11</v>
      </c>
      <c r="F9" s="6" t="s">
        <v>12</v>
      </c>
      <c r="G9" s="5" t="s">
        <v>11</v>
      </c>
      <c r="H9" s="6" t="s">
        <v>12</v>
      </c>
      <c r="I9" s="5" t="s">
        <v>11</v>
      </c>
      <c r="J9" s="6" t="s">
        <v>12</v>
      </c>
      <c r="K9" s="5" t="s">
        <v>11</v>
      </c>
      <c r="L9" s="6" t="s">
        <v>12</v>
      </c>
      <c r="M9" s="5" t="s">
        <v>11</v>
      </c>
      <c r="N9" s="6" t="s">
        <v>12</v>
      </c>
      <c r="O9" s="5" t="s">
        <v>11</v>
      </c>
      <c r="P9" s="6" t="s">
        <v>12</v>
      </c>
      <c r="Q9" s="5" t="s">
        <v>11</v>
      </c>
      <c r="R9" s="6" t="s">
        <v>12</v>
      </c>
      <c r="S9" s="5" t="s">
        <v>11</v>
      </c>
      <c r="T9" s="62"/>
      <c r="U9" s="4" t="s">
        <v>12</v>
      </c>
      <c r="V9" s="5" t="s">
        <v>11</v>
      </c>
      <c r="W9" s="6" t="s">
        <v>12</v>
      </c>
      <c r="X9" s="5" t="s">
        <v>11</v>
      </c>
      <c r="Y9" s="60"/>
      <c r="Z9" s="75"/>
      <c r="AA9" s="77"/>
    </row>
    <row r="10" spans="2:27" ht="15.6" x14ac:dyDescent="0.3">
      <c r="B10" s="7">
        <f>AA10</f>
        <v>9</v>
      </c>
      <c r="C10" s="8" t="s">
        <v>22</v>
      </c>
      <c r="D10" s="44"/>
      <c r="E10" s="10">
        <f>IFERROR(VLOOKUP(D10,OCULTA!$C$63:$D$71,2,0),0)</f>
        <v>0</v>
      </c>
      <c r="F10" s="47"/>
      <c r="G10" s="10">
        <f>IFERROR(VLOOKUP(F10,OCULTA!$C$63:$D$71,2,0),0)</f>
        <v>0</v>
      </c>
      <c r="H10" s="47"/>
      <c r="I10" s="10">
        <f>IFERROR(VLOOKUP(H10,OCULTA!$C$63:$D$71,2,0),0)</f>
        <v>0</v>
      </c>
      <c r="J10" s="47"/>
      <c r="K10" s="10">
        <f>IFERROR(VLOOKUP(J10,OCULTA!$C$63:$D$71,2,0),0)</f>
        <v>0</v>
      </c>
      <c r="L10" s="47"/>
      <c r="M10" s="10">
        <f>IFERROR(VLOOKUP(L10,OCULTA!$C$63:$D$71,2,0),0)</f>
        <v>0</v>
      </c>
      <c r="N10" s="47"/>
      <c r="O10" s="10">
        <f>IFERROR(VLOOKUP(N10,OCULTA!$C$63:$D$71,2,0),0)</f>
        <v>0</v>
      </c>
      <c r="P10" s="47"/>
      <c r="Q10" s="10">
        <f>IFERROR(VLOOKUP(P10,OCULTA!$C$63:$D$71,2,0),0)</f>
        <v>0</v>
      </c>
      <c r="R10" s="47"/>
      <c r="S10" s="10">
        <f>IFERROR(VLOOKUP(R10,OCULTA!$C$63:$D$71,2,0),0)</f>
        <v>0</v>
      </c>
      <c r="T10" s="12">
        <f>E10+G10+I10+K10+M10+O10+Q10+S10+0.0000000001</f>
        <v>1E-10</v>
      </c>
      <c r="U10" s="44"/>
      <c r="V10" s="13">
        <f>IFERROR(VLOOKUP(U10,OCULTA!$C$63:$E$71,3,0),0)</f>
        <v>0</v>
      </c>
      <c r="W10" s="47"/>
      <c r="X10" s="13">
        <f>IFERROR(VLOOKUP(W10,OCULTA!$C$63:$E$71,3,0),0)</f>
        <v>0</v>
      </c>
      <c r="Y10" s="14">
        <f>V10+X10</f>
        <v>0</v>
      </c>
      <c r="Z10" s="15">
        <f>T10+Y10+T10/1000</f>
        <v>1.0010000000000001E-10</v>
      </c>
      <c r="AA10" s="16">
        <f t="shared" ref="AA10:AA18" si="0">RANK(Z10,$Z$10:$Z$18,0)</f>
        <v>9</v>
      </c>
    </row>
    <row r="11" spans="2:27" ht="15.6" x14ac:dyDescent="0.3">
      <c r="B11" s="17">
        <f t="shared" ref="B11:B18" si="1">AA11</f>
        <v>8</v>
      </c>
      <c r="C11" s="18" t="s">
        <v>23</v>
      </c>
      <c r="D11" s="45"/>
      <c r="E11" s="20">
        <f>IFERROR(VLOOKUP(D11,OCULTA!$C$63:$D$71,2,0),0)</f>
        <v>0</v>
      </c>
      <c r="F11" s="48"/>
      <c r="G11" s="20">
        <f>IFERROR(VLOOKUP(F11,OCULTA!$C$63:$D$71,2,0),0)</f>
        <v>0</v>
      </c>
      <c r="H11" s="48"/>
      <c r="I11" s="20">
        <f>IFERROR(VLOOKUP(H11,OCULTA!$C$63:$D$71,2,0),0)</f>
        <v>0</v>
      </c>
      <c r="J11" s="48"/>
      <c r="K11" s="20">
        <f>IFERROR(VLOOKUP(J11,OCULTA!$C$63:$D$71,2,0),0)</f>
        <v>0</v>
      </c>
      <c r="L11" s="48"/>
      <c r="M11" s="20">
        <f>IFERROR(VLOOKUP(L11,OCULTA!$C$63:$D$71,2,0),0)</f>
        <v>0</v>
      </c>
      <c r="N11" s="48"/>
      <c r="O11" s="20">
        <f>IFERROR(VLOOKUP(N11,OCULTA!$C$63:$D$71,2,0),0)</f>
        <v>0</v>
      </c>
      <c r="P11" s="48"/>
      <c r="Q11" s="20">
        <f>IFERROR(VLOOKUP(P11,OCULTA!$C$63:$D$71,2,0),0)</f>
        <v>0</v>
      </c>
      <c r="R11" s="48"/>
      <c r="S11" s="20">
        <f>IFERROR(VLOOKUP(R11,OCULTA!$C$63:$D$71,2,0),0)</f>
        <v>0</v>
      </c>
      <c r="T11" s="22">
        <f>E11+G11+I11+K11+M11+O11+Q11+S11+0.0000000002</f>
        <v>2.0000000000000001E-10</v>
      </c>
      <c r="U11" s="45"/>
      <c r="V11" s="23">
        <f>IFERROR(VLOOKUP(U11,OCULTA!$C$63:$E$71,3,0),0)</f>
        <v>0</v>
      </c>
      <c r="W11" s="48"/>
      <c r="X11" s="23">
        <f>IFERROR(VLOOKUP(W11,OCULTA!$C$63:$E$71,3,0),0)</f>
        <v>0</v>
      </c>
      <c r="Y11" s="24">
        <f t="shared" ref="Y11:Y18" si="2">V11+X11</f>
        <v>0</v>
      </c>
      <c r="Z11" s="25">
        <f t="shared" ref="Z11:Z18" si="3">T11+Y11+T11/1000</f>
        <v>2.0020000000000002E-10</v>
      </c>
      <c r="AA11" s="26">
        <f t="shared" si="0"/>
        <v>8</v>
      </c>
    </row>
    <row r="12" spans="2:27" ht="15.6" x14ac:dyDescent="0.3">
      <c r="B12" s="17">
        <f t="shared" si="1"/>
        <v>7</v>
      </c>
      <c r="C12" s="18" t="s">
        <v>24</v>
      </c>
      <c r="D12" s="45"/>
      <c r="E12" s="20">
        <f>IFERROR(VLOOKUP(D12,OCULTA!$C$63:$D$71,2,0),0)</f>
        <v>0</v>
      </c>
      <c r="F12" s="48"/>
      <c r="G12" s="20">
        <f>IFERROR(VLOOKUP(F12,OCULTA!$C$63:$D$71,2,0),0)</f>
        <v>0</v>
      </c>
      <c r="H12" s="48"/>
      <c r="I12" s="20">
        <f>IFERROR(VLOOKUP(H12,OCULTA!$C$63:$D$71,2,0),0)</f>
        <v>0</v>
      </c>
      <c r="J12" s="48"/>
      <c r="K12" s="20">
        <f>IFERROR(VLOOKUP(J12,OCULTA!$C$63:$D$71,2,0),0)</f>
        <v>0</v>
      </c>
      <c r="L12" s="48"/>
      <c r="M12" s="20">
        <f>IFERROR(VLOOKUP(L12,OCULTA!$C$63:$D$71,2,0),0)</f>
        <v>0</v>
      </c>
      <c r="N12" s="48"/>
      <c r="O12" s="20">
        <f>IFERROR(VLOOKUP(N12,OCULTA!$C$63:$D$71,2,0),0)</f>
        <v>0</v>
      </c>
      <c r="P12" s="48"/>
      <c r="Q12" s="20">
        <f>IFERROR(VLOOKUP(P12,OCULTA!$C$63:$D$71,2,0),0)</f>
        <v>0</v>
      </c>
      <c r="R12" s="48"/>
      <c r="S12" s="20">
        <f>IFERROR(VLOOKUP(R12,OCULTA!$C$63:$D$71,2,0),0)</f>
        <v>0</v>
      </c>
      <c r="T12" s="22">
        <f>E12+G12+I12+K12+M12+O12+Q12+S12+0.0000000003</f>
        <v>3E-10</v>
      </c>
      <c r="U12" s="45"/>
      <c r="V12" s="23">
        <f>IFERROR(VLOOKUP(U12,OCULTA!$C$63:$E$71,3,0),0)</f>
        <v>0</v>
      </c>
      <c r="W12" s="48"/>
      <c r="X12" s="23">
        <f>IFERROR(VLOOKUP(W12,OCULTA!$C$63:$E$71,3,0),0)</f>
        <v>0</v>
      </c>
      <c r="Y12" s="24">
        <f t="shared" si="2"/>
        <v>0</v>
      </c>
      <c r="Z12" s="25">
        <f t="shared" si="3"/>
        <v>3.0029999999999999E-10</v>
      </c>
      <c r="AA12" s="26">
        <f t="shared" si="0"/>
        <v>7</v>
      </c>
    </row>
    <row r="13" spans="2:27" ht="15.6" x14ac:dyDescent="0.3">
      <c r="B13" s="17">
        <f t="shared" si="1"/>
        <v>6</v>
      </c>
      <c r="C13" s="18" t="s">
        <v>25</v>
      </c>
      <c r="D13" s="45"/>
      <c r="E13" s="20">
        <f>IFERROR(VLOOKUP(D13,OCULTA!$C$63:$D$71,2,0),0)</f>
        <v>0</v>
      </c>
      <c r="F13" s="48"/>
      <c r="G13" s="20">
        <f>IFERROR(VLOOKUP(F13,OCULTA!$C$63:$D$71,2,0),0)</f>
        <v>0</v>
      </c>
      <c r="H13" s="48"/>
      <c r="I13" s="20">
        <f>IFERROR(VLOOKUP(H13,OCULTA!$C$63:$D$71,2,0),0)</f>
        <v>0</v>
      </c>
      <c r="J13" s="48"/>
      <c r="K13" s="20">
        <f>IFERROR(VLOOKUP(J13,OCULTA!$C$63:$D$71,2,0),0)</f>
        <v>0</v>
      </c>
      <c r="L13" s="48"/>
      <c r="M13" s="20">
        <f>IFERROR(VLOOKUP(L13,OCULTA!$C$63:$D$71,2,0),0)</f>
        <v>0</v>
      </c>
      <c r="N13" s="48"/>
      <c r="O13" s="20">
        <f>IFERROR(VLOOKUP(N13,OCULTA!$C$63:$D$71,2,0),0)</f>
        <v>0</v>
      </c>
      <c r="P13" s="48"/>
      <c r="Q13" s="20">
        <f>IFERROR(VLOOKUP(P13,OCULTA!$C$63:$D$71,2,0),0)</f>
        <v>0</v>
      </c>
      <c r="R13" s="48"/>
      <c r="S13" s="20">
        <f>IFERROR(VLOOKUP(R13,OCULTA!$C$63:$D$71,2,0),0)</f>
        <v>0</v>
      </c>
      <c r="T13" s="22">
        <f>E13+G13+I13+K13+M13+O13+Q13+S13+0.0000000004</f>
        <v>4.0000000000000001E-10</v>
      </c>
      <c r="U13" s="45"/>
      <c r="V13" s="23">
        <f>IFERROR(VLOOKUP(U13,OCULTA!$C$63:$E$71,3,0),0)</f>
        <v>0</v>
      </c>
      <c r="W13" s="48"/>
      <c r="X13" s="23">
        <f>IFERROR(VLOOKUP(W13,OCULTA!$C$63:$E$71,3,0),0)</f>
        <v>0</v>
      </c>
      <c r="Y13" s="24">
        <f>V13+X13</f>
        <v>0</v>
      </c>
      <c r="Z13" s="25">
        <f t="shared" si="3"/>
        <v>4.0040000000000003E-10</v>
      </c>
      <c r="AA13" s="26">
        <f>RANK(Z13,$Z$10:$Z$18,0)</f>
        <v>6</v>
      </c>
    </row>
    <row r="14" spans="2:27" ht="15.6" x14ac:dyDescent="0.3">
      <c r="B14" s="17">
        <f t="shared" si="1"/>
        <v>5</v>
      </c>
      <c r="C14" s="18" t="s">
        <v>26</v>
      </c>
      <c r="D14" s="45"/>
      <c r="E14" s="20">
        <f>IFERROR(VLOOKUP(D14,OCULTA!$C$63:$D$71,2,0),0)</f>
        <v>0</v>
      </c>
      <c r="F14" s="48"/>
      <c r="G14" s="20">
        <f>IFERROR(VLOOKUP(F14,OCULTA!$C$63:$D$71,2,0),0)</f>
        <v>0</v>
      </c>
      <c r="H14" s="48"/>
      <c r="I14" s="20">
        <f>IFERROR(VLOOKUP(H14,OCULTA!$C$63:$D$71,2,0),0)</f>
        <v>0</v>
      </c>
      <c r="J14" s="48"/>
      <c r="K14" s="20">
        <f>IFERROR(VLOOKUP(J14,OCULTA!$C$63:$D$71,2,0),0)</f>
        <v>0</v>
      </c>
      <c r="L14" s="48"/>
      <c r="M14" s="20">
        <f>IFERROR(VLOOKUP(L14,OCULTA!$C$63:$D$71,2,0),0)</f>
        <v>0</v>
      </c>
      <c r="N14" s="48"/>
      <c r="O14" s="20">
        <f>IFERROR(VLOOKUP(N14,OCULTA!$C$63:$D$71,2,0),0)</f>
        <v>0</v>
      </c>
      <c r="P14" s="48"/>
      <c r="Q14" s="20">
        <f>IFERROR(VLOOKUP(P14,OCULTA!$C$63:$D$71,2,0),0)</f>
        <v>0</v>
      </c>
      <c r="R14" s="48"/>
      <c r="S14" s="20">
        <f>IFERROR(VLOOKUP(R14,OCULTA!$C$63:$D$71,2,0),0)</f>
        <v>0</v>
      </c>
      <c r="T14" s="22">
        <f>E14+G14+I14+K14+M14+O14+Q14+S14+0.0000000005</f>
        <v>5.0000000000000003E-10</v>
      </c>
      <c r="U14" s="45"/>
      <c r="V14" s="23">
        <f>IFERROR(VLOOKUP(U14,OCULTA!$C$63:$E$71,3,0),0)</f>
        <v>0</v>
      </c>
      <c r="W14" s="48"/>
      <c r="X14" s="23">
        <f>IFERROR(VLOOKUP(W14,OCULTA!$C$63:$E$71,3,0),0)</f>
        <v>0</v>
      </c>
      <c r="Y14" s="24">
        <f t="shared" ref="Y14" si="4">V14+X14</f>
        <v>0</v>
      </c>
      <c r="Z14" s="25">
        <f t="shared" ref="Z14" si="5">T14+Y14+T14/1000</f>
        <v>5.0050000000000008E-10</v>
      </c>
      <c r="AA14" s="26">
        <f>RANK(Z14,$Z$10:$Z$18,0)</f>
        <v>5</v>
      </c>
    </row>
    <row r="15" spans="2:27" ht="15.6" x14ac:dyDescent="0.3">
      <c r="B15" s="17">
        <f t="shared" si="1"/>
        <v>4</v>
      </c>
      <c r="C15" s="18" t="s">
        <v>27</v>
      </c>
      <c r="D15" s="45"/>
      <c r="E15" s="20">
        <f>IFERROR(VLOOKUP(D15,OCULTA!$C$63:$D$71,2,0),0)</f>
        <v>0</v>
      </c>
      <c r="F15" s="48"/>
      <c r="G15" s="20">
        <f>IFERROR(VLOOKUP(F15,OCULTA!$C$63:$D$71,2,0),0)</f>
        <v>0</v>
      </c>
      <c r="H15" s="48"/>
      <c r="I15" s="20">
        <f>IFERROR(VLOOKUP(H15,OCULTA!$C$63:$D$71,2,0),0)</f>
        <v>0</v>
      </c>
      <c r="J15" s="48"/>
      <c r="K15" s="20">
        <f>IFERROR(VLOOKUP(J15,OCULTA!$C$63:$D$71,2,0),0)</f>
        <v>0</v>
      </c>
      <c r="L15" s="48"/>
      <c r="M15" s="20">
        <f>IFERROR(VLOOKUP(L15,OCULTA!$C$63:$D$71,2,0),0)</f>
        <v>0</v>
      </c>
      <c r="N15" s="48"/>
      <c r="O15" s="20">
        <f>IFERROR(VLOOKUP(N15,OCULTA!$C$63:$D$71,2,0),0)</f>
        <v>0</v>
      </c>
      <c r="P15" s="48"/>
      <c r="Q15" s="20">
        <f>IFERROR(VLOOKUP(P15,OCULTA!$C$63:$D$71,2,0),0)</f>
        <v>0</v>
      </c>
      <c r="R15" s="48"/>
      <c r="S15" s="20">
        <f>IFERROR(VLOOKUP(R15,OCULTA!$C$63:$D$71,2,0),0)</f>
        <v>0</v>
      </c>
      <c r="T15" s="22">
        <f>E15+G15+I15+K15+M15+O15+Q15+S15+0.0000000006</f>
        <v>6E-10</v>
      </c>
      <c r="U15" s="45"/>
      <c r="V15" s="23">
        <f>IFERROR(VLOOKUP(U15,OCULTA!$C$63:$E$71,3,0),0)</f>
        <v>0</v>
      </c>
      <c r="W15" s="48"/>
      <c r="X15" s="23">
        <f>IFERROR(VLOOKUP(W15,OCULTA!$C$63:$E$71,3,0),0)</f>
        <v>0</v>
      </c>
      <c r="Y15" s="24">
        <f t="shared" si="2"/>
        <v>0</v>
      </c>
      <c r="Z15" s="25">
        <f t="shared" si="3"/>
        <v>6.0059999999999997E-10</v>
      </c>
      <c r="AA15" s="26">
        <f t="shared" si="0"/>
        <v>4</v>
      </c>
    </row>
    <row r="16" spans="2:27" ht="15.6" x14ac:dyDescent="0.3">
      <c r="B16" s="17">
        <f t="shared" si="1"/>
        <v>3</v>
      </c>
      <c r="C16" s="18" t="s">
        <v>28</v>
      </c>
      <c r="D16" s="45"/>
      <c r="E16" s="20">
        <f>IFERROR(VLOOKUP(D16,OCULTA!$C$63:$D$71,2,0),0)</f>
        <v>0</v>
      </c>
      <c r="F16" s="48"/>
      <c r="G16" s="20">
        <f>IFERROR(VLOOKUP(F16,OCULTA!$C$63:$D$71,2,0),0)</f>
        <v>0</v>
      </c>
      <c r="H16" s="48"/>
      <c r="I16" s="20">
        <f>IFERROR(VLOOKUP(H16,OCULTA!$C$63:$D$71,2,0),0)</f>
        <v>0</v>
      </c>
      <c r="J16" s="48"/>
      <c r="K16" s="20">
        <f>IFERROR(VLOOKUP(J16,OCULTA!$C$63:$D$71,2,0),0)</f>
        <v>0</v>
      </c>
      <c r="L16" s="48"/>
      <c r="M16" s="20">
        <f>IFERROR(VLOOKUP(L16,OCULTA!$C$63:$D$71,2,0),0)</f>
        <v>0</v>
      </c>
      <c r="N16" s="48"/>
      <c r="O16" s="20">
        <f>IFERROR(VLOOKUP(N16,OCULTA!$C$63:$D$71,2,0),0)</f>
        <v>0</v>
      </c>
      <c r="P16" s="48"/>
      <c r="Q16" s="20">
        <f>IFERROR(VLOOKUP(P16,OCULTA!$C$63:$D$71,2,0),0)</f>
        <v>0</v>
      </c>
      <c r="R16" s="48"/>
      <c r="S16" s="20">
        <f>IFERROR(VLOOKUP(R16,OCULTA!$C$63:$D$71,2,0),0)</f>
        <v>0</v>
      </c>
      <c r="T16" s="22">
        <f>E16+G16+I16+K16+M16+O16+Q16+S16+0.0000000007</f>
        <v>6.9999999999999996E-10</v>
      </c>
      <c r="U16" s="45"/>
      <c r="V16" s="23">
        <f>IFERROR(VLOOKUP(U16,OCULTA!$C$63:$E$71,3,0),0)</f>
        <v>0</v>
      </c>
      <c r="W16" s="48"/>
      <c r="X16" s="23">
        <f>IFERROR(VLOOKUP(W16,OCULTA!$C$63:$E$71,3,0),0)</f>
        <v>0</v>
      </c>
      <c r="Y16" s="24">
        <f t="shared" si="2"/>
        <v>0</v>
      </c>
      <c r="Z16" s="25">
        <f t="shared" si="3"/>
        <v>7.0069999999999997E-10</v>
      </c>
      <c r="AA16" s="26">
        <f t="shared" si="0"/>
        <v>3</v>
      </c>
    </row>
    <row r="17" spans="2:27" ht="15.6" x14ac:dyDescent="0.3">
      <c r="B17" s="17">
        <f t="shared" si="1"/>
        <v>2</v>
      </c>
      <c r="C17" s="18" t="s">
        <v>29</v>
      </c>
      <c r="D17" s="45"/>
      <c r="E17" s="20">
        <f>IFERROR(VLOOKUP(D17,OCULTA!$C$63:$D$71,2,0),0)</f>
        <v>0</v>
      </c>
      <c r="F17" s="48"/>
      <c r="G17" s="20">
        <f>IFERROR(VLOOKUP(F17,OCULTA!$C$63:$D$71,2,0),0)</f>
        <v>0</v>
      </c>
      <c r="H17" s="48"/>
      <c r="I17" s="20">
        <f>IFERROR(VLOOKUP(H17,OCULTA!$C$63:$D$71,2,0),0)</f>
        <v>0</v>
      </c>
      <c r="J17" s="48"/>
      <c r="K17" s="20">
        <f>IFERROR(VLOOKUP(J17,OCULTA!$C$63:$D$71,2,0),0)</f>
        <v>0</v>
      </c>
      <c r="L17" s="48"/>
      <c r="M17" s="20">
        <f>IFERROR(VLOOKUP(L17,OCULTA!$C$63:$D$71,2,0),0)</f>
        <v>0</v>
      </c>
      <c r="N17" s="48"/>
      <c r="O17" s="20">
        <f>IFERROR(VLOOKUP(N17,OCULTA!$C$63:$D$71,2,0),0)</f>
        <v>0</v>
      </c>
      <c r="P17" s="48"/>
      <c r="Q17" s="20">
        <f>IFERROR(VLOOKUP(P17,OCULTA!$C$63:$D$71,2,0),0)</f>
        <v>0</v>
      </c>
      <c r="R17" s="48"/>
      <c r="S17" s="20">
        <f>IFERROR(VLOOKUP(R17,OCULTA!$C$63:$D$71,2,0),0)</f>
        <v>0</v>
      </c>
      <c r="T17" s="22">
        <f>E17+G17+I17+K17+M17+O17+Q17+S17+0.0000000009</f>
        <v>8.9999999999999999E-10</v>
      </c>
      <c r="U17" s="45"/>
      <c r="V17" s="23">
        <f>IFERROR(VLOOKUP(U17,OCULTA!$C$63:$E$71,3,0),0)</f>
        <v>0</v>
      </c>
      <c r="W17" s="48"/>
      <c r="X17" s="23">
        <f>IFERROR(VLOOKUP(W17,OCULTA!$C$63:$E$71,3,0),0)</f>
        <v>0</v>
      </c>
      <c r="Y17" s="24">
        <f t="shared" si="2"/>
        <v>0</v>
      </c>
      <c r="Z17" s="25">
        <f t="shared" si="3"/>
        <v>9.0089999999999996E-10</v>
      </c>
      <c r="AA17" s="26">
        <f t="shared" si="0"/>
        <v>2</v>
      </c>
    </row>
    <row r="18" spans="2:27" ht="16.2" thickBot="1" x14ac:dyDescent="0.35">
      <c r="B18" s="27">
        <f t="shared" si="1"/>
        <v>1</v>
      </c>
      <c r="C18" s="28" t="s">
        <v>30</v>
      </c>
      <c r="D18" s="46"/>
      <c r="E18" s="30">
        <f>IFERROR(VLOOKUP(D18,OCULTA!$C$63:$D$71,2,0),0)</f>
        <v>0</v>
      </c>
      <c r="F18" s="49"/>
      <c r="G18" s="30">
        <f>IFERROR(VLOOKUP(F18,OCULTA!$C$63:$D$71,2,0),0)</f>
        <v>0</v>
      </c>
      <c r="H18" s="49"/>
      <c r="I18" s="30">
        <f>IFERROR(VLOOKUP(H18,OCULTA!$C$63:$D$71,2,0),0)</f>
        <v>0</v>
      </c>
      <c r="J18" s="49"/>
      <c r="K18" s="30">
        <f>IFERROR(VLOOKUP(J18,OCULTA!$C$63:$D$71,2,0),0)</f>
        <v>0</v>
      </c>
      <c r="L18" s="49"/>
      <c r="M18" s="30">
        <f>IFERROR(VLOOKUP(L18,OCULTA!$C$63:$D$71,2,0),0)</f>
        <v>0</v>
      </c>
      <c r="N18" s="49"/>
      <c r="O18" s="30">
        <f>IFERROR(VLOOKUP(N18,OCULTA!$C$63:$D$71,2,0),0)</f>
        <v>0</v>
      </c>
      <c r="P18" s="49"/>
      <c r="Q18" s="30">
        <f>IFERROR(VLOOKUP(P18,OCULTA!$C$63:$D$71,2,0),0)</f>
        <v>0</v>
      </c>
      <c r="R18" s="49"/>
      <c r="S18" s="30">
        <f>IFERROR(VLOOKUP(R18,OCULTA!$C$63:$D$71,2,0),0)</f>
        <v>0</v>
      </c>
      <c r="T18" s="32">
        <f>E18+G18+I18+K18+M18+O18+Q18+S18+0.000000001</f>
        <v>1.0000000000000001E-9</v>
      </c>
      <c r="U18" s="46"/>
      <c r="V18" s="33">
        <f>IFERROR(VLOOKUP(U18,OCULTA!$C$63:$E$71,3,0),0)</f>
        <v>0</v>
      </c>
      <c r="W18" s="49"/>
      <c r="X18" s="33">
        <f>IFERROR(VLOOKUP(W18,OCULTA!$C$63:$E$71,3,0),0)</f>
        <v>0</v>
      </c>
      <c r="Y18" s="34">
        <f t="shared" si="2"/>
        <v>0</v>
      </c>
      <c r="Z18" s="35">
        <f t="shared" si="3"/>
        <v>1.0010000000000002E-9</v>
      </c>
      <c r="AA18" s="36">
        <f t="shared" si="0"/>
        <v>1</v>
      </c>
    </row>
    <row r="19" spans="2:27" ht="15" thickBot="1" x14ac:dyDescent="0.35">
      <c r="AA19" s="37"/>
    </row>
    <row r="20" spans="2:27" ht="18.75" customHeight="1" thickBot="1" x14ac:dyDescent="0.35">
      <c r="B20" s="79" t="s">
        <v>20</v>
      </c>
      <c r="C20" s="80"/>
      <c r="D20" s="80"/>
      <c r="E20" s="80"/>
      <c r="F20" s="80"/>
      <c r="G20" s="80"/>
      <c r="H20" s="80"/>
      <c r="I20" s="80"/>
      <c r="J20" s="80"/>
      <c r="K20" s="80"/>
      <c r="L20" s="80"/>
      <c r="M20" s="80"/>
      <c r="N20" s="80"/>
      <c r="O20" s="80"/>
      <c r="P20" s="80"/>
      <c r="Q20" s="80"/>
      <c r="R20" s="80"/>
      <c r="S20" s="80"/>
      <c r="T20" s="80"/>
      <c r="U20" s="80"/>
      <c r="V20" s="80"/>
      <c r="W20" s="80"/>
      <c r="X20" s="80"/>
      <c r="Y20" s="80"/>
      <c r="Z20" s="80"/>
      <c r="AA20" s="81"/>
    </row>
    <row r="21" spans="2:27" ht="15" thickBot="1" x14ac:dyDescent="0.35"/>
    <row r="22" spans="2:27" ht="15.6" x14ac:dyDescent="0.3">
      <c r="D22" s="69" t="s">
        <v>13</v>
      </c>
      <c r="E22" s="70"/>
      <c r="F22" s="70"/>
      <c r="G22" s="70"/>
      <c r="H22" s="70"/>
      <c r="I22" s="70"/>
      <c r="J22" s="70"/>
      <c r="K22" s="70"/>
      <c r="L22" s="70"/>
      <c r="M22" s="70"/>
      <c r="N22" s="70"/>
      <c r="O22" s="70"/>
      <c r="P22" s="70"/>
      <c r="Q22" s="70"/>
      <c r="R22" s="70"/>
      <c r="S22" s="70"/>
      <c r="T22" s="70"/>
      <c r="U22" s="71" t="s">
        <v>17</v>
      </c>
      <c r="V22" s="72"/>
      <c r="W22" s="72"/>
      <c r="X22" s="72"/>
      <c r="Y22" s="73"/>
      <c r="Z22" s="74" t="s">
        <v>15</v>
      </c>
      <c r="AA22" s="76" t="s">
        <v>12</v>
      </c>
    </row>
    <row r="23" spans="2:27" x14ac:dyDescent="0.3">
      <c r="D23" s="78" t="s">
        <v>3</v>
      </c>
      <c r="E23" s="61"/>
      <c r="F23" s="61" t="s">
        <v>4</v>
      </c>
      <c r="G23" s="61"/>
      <c r="H23" s="61" t="s">
        <v>5</v>
      </c>
      <c r="I23" s="61"/>
      <c r="J23" s="61" t="s">
        <v>6</v>
      </c>
      <c r="K23" s="61"/>
      <c r="L23" s="61" t="s">
        <v>7</v>
      </c>
      <c r="M23" s="61"/>
      <c r="N23" s="61" t="s">
        <v>8</v>
      </c>
      <c r="O23" s="61"/>
      <c r="P23" s="61" t="s">
        <v>9</v>
      </c>
      <c r="Q23" s="61"/>
      <c r="R23" s="61" t="s">
        <v>10</v>
      </c>
      <c r="S23" s="61"/>
      <c r="T23" s="62" t="s">
        <v>15</v>
      </c>
      <c r="U23" s="63" t="s">
        <v>14</v>
      </c>
      <c r="V23" s="64"/>
      <c r="W23" s="65" t="s">
        <v>16</v>
      </c>
      <c r="X23" s="65"/>
      <c r="Y23" s="60" t="s">
        <v>15</v>
      </c>
      <c r="Z23" s="75"/>
      <c r="AA23" s="77"/>
    </row>
    <row r="24" spans="2:27" ht="15" thickBot="1" x14ac:dyDescent="0.35">
      <c r="D24" s="4" t="s">
        <v>12</v>
      </c>
      <c r="E24" s="5" t="s">
        <v>11</v>
      </c>
      <c r="F24" s="6" t="s">
        <v>12</v>
      </c>
      <c r="G24" s="5" t="s">
        <v>11</v>
      </c>
      <c r="H24" s="6" t="s">
        <v>12</v>
      </c>
      <c r="I24" s="5" t="s">
        <v>11</v>
      </c>
      <c r="J24" s="6" t="s">
        <v>12</v>
      </c>
      <c r="K24" s="5" t="s">
        <v>11</v>
      </c>
      <c r="L24" s="6" t="s">
        <v>12</v>
      </c>
      <c r="M24" s="5" t="s">
        <v>11</v>
      </c>
      <c r="N24" s="6" t="s">
        <v>12</v>
      </c>
      <c r="O24" s="5" t="s">
        <v>11</v>
      </c>
      <c r="P24" s="6" t="s">
        <v>12</v>
      </c>
      <c r="Q24" s="5" t="s">
        <v>11</v>
      </c>
      <c r="R24" s="6" t="s">
        <v>12</v>
      </c>
      <c r="S24" s="5" t="s">
        <v>11</v>
      </c>
      <c r="T24" s="62"/>
      <c r="U24" s="4" t="s">
        <v>12</v>
      </c>
      <c r="V24" s="5" t="s">
        <v>11</v>
      </c>
      <c r="W24" s="6" t="s">
        <v>12</v>
      </c>
      <c r="X24" s="5" t="s">
        <v>11</v>
      </c>
      <c r="Y24" s="60"/>
      <c r="Z24" s="75"/>
      <c r="AA24" s="77"/>
    </row>
    <row r="25" spans="2:27" ht="15.6" x14ac:dyDescent="0.3">
      <c r="B25" s="7">
        <f>AA25</f>
        <v>9</v>
      </c>
      <c r="C25" s="8" t="s">
        <v>31</v>
      </c>
      <c r="D25" s="44"/>
      <c r="E25" s="10">
        <f>IFERROR(VLOOKUP(D25,OCULTA!$C$63:$D$71,2,0),0)</f>
        <v>0</v>
      </c>
      <c r="F25" s="47"/>
      <c r="G25" s="10">
        <f>IFERROR(VLOOKUP(F25,OCULTA!$C$63:$D$71,2,0),0)</f>
        <v>0</v>
      </c>
      <c r="H25" s="47"/>
      <c r="I25" s="10">
        <f>IFERROR(VLOOKUP(H25,OCULTA!$C$63:$D$71,2,0),0)</f>
        <v>0</v>
      </c>
      <c r="J25" s="47"/>
      <c r="K25" s="10">
        <f>IFERROR(VLOOKUP(J25,OCULTA!$C$63:$D$71,2,0),0)</f>
        <v>0</v>
      </c>
      <c r="L25" s="47"/>
      <c r="M25" s="10">
        <f>IFERROR(VLOOKUP(L25,OCULTA!$C$63:$D$71,2,0),0)</f>
        <v>0</v>
      </c>
      <c r="N25" s="47"/>
      <c r="O25" s="10">
        <f>IFERROR(VLOOKUP(N25,OCULTA!$C$63:$D$71,2,0),0)</f>
        <v>0</v>
      </c>
      <c r="P25" s="47"/>
      <c r="Q25" s="10">
        <f>IFERROR(VLOOKUP(P25,OCULTA!$C$63:$D$71,2,0),0)</f>
        <v>0</v>
      </c>
      <c r="R25" s="47"/>
      <c r="S25" s="10">
        <f>IFERROR(VLOOKUP(R25,OCULTA!$C$63:$D$71,2,0),0)</f>
        <v>0</v>
      </c>
      <c r="T25" s="12">
        <f>E25+G25+I25+K25+M25+O25+Q25+S25+0.0000000001</f>
        <v>1E-10</v>
      </c>
      <c r="U25" s="44"/>
      <c r="V25" s="13">
        <f>IFERROR(VLOOKUP(U25,OCULTA!$C$63:$E$71,3,0),0)</f>
        <v>0</v>
      </c>
      <c r="W25" s="47"/>
      <c r="X25" s="13">
        <f>IFERROR(VLOOKUP(W25,OCULTA!$C$63:$E$71,3,0),0)</f>
        <v>0</v>
      </c>
      <c r="Y25" s="14">
        <f>V25+X25</f>
        <v>0</v>
      </c>
      <c r="Z25" s="15">
        <f>T25+Y25+T25/1000</f>
        <v>1.0010000000000001E-10</v>
      </c>
      <c r="AA25" s="16">
        <f>RANK(Z25,$Z$25:$Z$33,0)</f>
        <v>9</v>
      </c>
    </row>
    <row r="26" spans="2:27" ht="15.6" x14ac:dyDescent="0.3">
      <c r="B26" s="17">
        <f t="shared" ref="B26:B33" si="6">AA26</f>
        <v>8</v>
      </c>
      <c r="C26" s="18" t="s">
        <v>32</v>
      </c>
      <c r="D26" s="45"/>
      <c r="E26" s="20">
        <f>IFERROR(VLOOKUP(D26,OCULTA!$C$63:$D$71,2,0),0)</f>
        <v>0</v>
      </c>
      <c r="F26" s="48"/>
      <c r="G26" s="20">
        <f>IFERROR(VLOOKUP(F26,OCULTA!$C$63:$D$71,2,0),0)</f>
        <v>0</v>
      </c>
      <c r="H26" s="48"/>
      <c r="I26" s="20">
        <f>IFERROR(VLOOKUP(H26,OCULTA!$C$63:$D$71,2,0),0)</f>
        <v>0</v>
      </c>
      <c r="J26" s="48"/>
      <c r="K26" s="20">
        <f>IFERROR(VLOOKUP(J26,OCULTA!$C$63:$D$71,2,0),0)</f>
        <v>0</v>
      </c>
      <c r="L26" s="48"/>
      <c r="M26" s="20">
        <f>IFERROR(VLOOKUP(L26,OCULTA!$C$63:$D$71,2,0),0)</f>
        <v>0</v>
      </c>
      <c r="N26" s="48"/>
      <c r="O26" s="20">
        <f>IFERROR(VLOOKUP(N26,OCULTA!$C$63:$D$71,2,0),0)</f>
        <v>0</v>
      </c>
      <c r="P26" s="48"/>
      <c r="Q26" s="20">
        <f>IFERROR(VLOOKUP(P26,OCULTA!$C$63:$D$71,2,0),0)</f>
        <v>0</v>
      </c>
      <c r="R26" s="48"/>
      <c r="S26" s="20">
        <f>IFERROR(VLOOKUP(R26,OCULTA!$C$63:$D$71,2,0),0)</f>
        <v>0</v>
      </c>
      <c r="T26" s="22">
        <f>E26+G26+I26+K26+M26+O26+Q26+S26+0.0000000002</f>
        <v>2.0000000000000001E-10</v>
      </c>
      <c r="U26" s="45"/>
      <c r="V26" s="23">
        <f>IFERROR(VLOOKUP(U26,OCULTA!$C$63:$E$71,3,0),0)</f>
        <v>0</v>
      </c>
      <c r="W26" s="48"/>
      <c r="X26" s="23">
        <f>IFERROR(VLOOKUP(W26,OCULTA!$C$63:$E$71,3,0),0)</f>
        <v>0</v>
      </c>
      <c r="Y26" s="24">
        <f t="shared" ref="Y26:Y33" si="7">V26+X26</f>
        <v>0</v>
      </c>
      <c r="Z26" s="25">
        <f t="shared" ref="Z26:Z33" si="8">T26+Y26+T26/1000</f>
        <v>2.0020000000000002E-10</v>
      </c>
      <c r="AA26" s="26">
        <f t="shared" ref="AA26:AA33" si="9">RANK(Z26,$Z$25:$Z$33,0)</f>
        <v>8</v>
      </c>
    </row>
    <row r="27" spans="2:27" ht="15.6" x14ac:dyDescent="0.3">
      <c r="B27" s="17">
        <f t="shared" si="6"/>
        <v>7</v>
      </c>
      <c r="C27" s="18" t="s">
        <v>33</v>
      </c>
      <c r="D27" s="45"/>
      <c r="E27" s="20">
        <f>IFERROR(VLOOKUP(D27,OCULTA!$C$63:$D$71,2,0),0)</f>
        <v>0</v>
      </c>
      <c r="F27" s="48"/>
      <c r="G27" s="20">
        <f>IFERROR(VLOOKUP(F27,OCULTA!$C$63:$D$71,2,0),0)</f>
        <v>0</v>
      </c>
      <c r="H27" s="48"/>
      <c r="I27" s="20">
        <f>IFERROR(VLOOKUP(H27,OCULTA!$C$63:$D$71,2,0),0)</f>
        <v>0</v>
      </c>
      <c r="J27" s="48"/>
      <c r="K27" s="20">
        <f>IFERROR(VLOOKUP(J27,OCULTA!$C$63:$D$71,2,0),0)</f>
        <v>0</v>
      </c>
      <c r="L27" s="48"/>
      <c r="M27" s="20">
        <f>IFERROR(VLOOKUP(L27,OCULTA!$C$63:$D$71,2,0),0)</f>
        <v>0</v>
      </c>
      <c r="N27" s="48"/>
      <c r="O27" s="20">
        <f>IFERROR(VLOOKUP(N27,OCULTA!$C$63:$D$71,2,0),0)</f>
        <v>0</v>
      </c>
      <c r="P27" s="48"/>
      <c r="Q27" s="20">
        <f>IFERROR(VLOOKUP(P27,OCULTA!$C$63:$D$71,2,0),0)</f>
        <v>0</v>
      </c>
      <c r="R27" s="48"/>
      <c r="S27" s="20">
        <f>IFERROR(VLOOKUP(R27,OCULTA!$C$63:$D$71,2,0),0)</f>
        <v>0</v>
      </c>
      <c r="T27" s="22">
        <f>E27+G27+I27+K27+M27+O27+Q27+S27+0.0000000003</f>
        <v>3E-10</v>
      </c>
      <c r="U27" s="45"/>
      <c r="V27" s="23">
        <f>IFERROR(VLOOKUP(U27,OCULTA!$C$63:$E$71,3,0),0)</f>
        <v>0</v>
      </c>
      <c r="W27" s="48"/>
      <c r="X27" s="23">
        <f>IFERROR(VLOOKUP(W27,OCULTA!$C$63:$E$71,3,0),0)</f>
        <v>0</v>
      </c>
      <c r="Y27" s="24">
        <f t="shared" si="7"/>
        <v>0</v>
      </c>
      <c r="Z27" s="25">
        <f t="shared" si="8"/>
        <v>3.0029999999999999E-10</v>
      </c>
      <c r="AA27" s="26">
        <f t="shared" si="9"/>
        <v>7</v>
      </c>
    </row>
    <row r="28" spans="2:27" ht="15.6" x14ac:dyDescent="0.3">
      <c r="B28" s="17">
        <f t="shared" si="6"/>
        <v>6</v>
      </c>
      <c r="C28" s="18" t="s">
        <v>34</v>
      </c>
      <c r="D28" s="45"/>
      <c r="E28" s="20">
        <f>IFERROR(VLOOKUP(D28,OCULTA!$C$63:$D$71,2,0),0)</f>
        <v>0</v>
      </c>
      <c r="F28" s="48"/>
      <c r="G28" s="20">
        <f>IFERROR(VLOOKUP(F28,OCULTA!$C$63:$D$71,2,0),0)</f>
        <v>0</v>
      </c>
      <c r="H28" s="48"/>
      <c r="I28" s="20">
        <f>IFERROR(VLOOKUP(H28,OCULTA!$C$63:$D$71,2,0),0)</f>
        <v>0</v>
      </c>
      <c r="J28" s="48"/>
      <c r="K28" s="20">
        <f>IFERROR(VLOOKUP(J28,OCULTA!$C$63:$D$71,2,0),0)</f>
        <v>0</v>
      </c>
      <c r="L28" s="48"/>
      <c r="M28" s="20">
        <f>IFERROR(VLOOKUP(L28,OCULTA!$C$63:$D$71,2,0),0)</f>
        <v>0</v>
      </c>
      <c r="N28" s="48"/>
      <c r="O28" s="20">
        <f>IFERROR(VLOOKUP(N28,OCULTA!$C$63:$D$71,2,0),0)</f>
        <v>0</v>
      </c>
      <c r="P28" s="48"/>
      <c r="Q28" s="20">
        <f>IFERROR(VLOOKUP(P28,OCULTA!$C$63:$D$71,2,0),0)</f>
        <v>0</v>
      </c>
      <c r="R28" s="48"/>
      <c r="S28" s="20">
        <f>IFERROR(VLOOKUP(R28,OCULTA!$C$63:$D$71,2,0),0)</f>
        <v>0</v>
      </c>
      <c r="T28" s="22">
        <f>E28+G28+I28+K28+M28+O28+Q28+S28+0.0000000004</f>
        <v>4.0000000000000001E-10</v>
      </c>
      <c r="U28" s="45"/>
      <c r="V28" s="23">
        <f>IFERROR(VLOOKUP(U28,OCULTA!$C$63:$E$71,3,0),0)</f>
        <v>0</v>
      </c>
      <c r="W28" s="48"/>
      <c r="X28" s="23">
        <f>IFERROR(VLOOKUP(W28,OCULTA!$C$63:$E$71,3,0),0)</f>
        <v>0</v>
      </c>
      <c r="Y28" s="24">
        <f t="shared" ref="Y28" si="10">V28+X28</f>
        <v>0</v>
      </c>
      <c r="Z28" s="25">
        <f t="shared" ref="Z28" si="11">T28+Y28+T28/1000</f>
        <v>4.0040000000000003E-10</v>
      </c>
      <c r="AA28" s="26">
        <f t="shared" ref="AA28" si="12">RANK(Z28,$Z$25:$Z$33,0)</f>
        <v>6</v>
      </c>
    </row>
    <row r="29" spans="2:27" ht="15.6" x14ac:dyDescent="0.3">
      <c r="B29" s="17">
        <f t="shared" si="6"/>
        <v>5</v>
      </c>
      <c r="C29" s="18" t="s">
        <v>35</v>
      </c>
      <c r="D29" s="45"/>
      <c r="E29" s="20">
        <f>IFERROR(VLOOKUP(D29,OCULTA!$C$63:$D$71,2,0),0)</f>
        <v>0</v>
      </c>
      <c r="F29" s="48"/>
      <c r="G29" s="20">
        <f>IFERROR(VLOOKUP(F29,OCULTA!$C$63:$D$71,2,0),0)</f>
        <v>0</v>
      </c>
      <c r="H29" s="48"/>
      <c r="I29" s="20">
        <f>IFERROR(VLOOKUP(H29,OCULTA!$C$63:$D$71,2,0),0)</f>
        <v>0</v>
      </c>
      <c r="J29" s="48"/>
      <c r="K29" s="20">
        <f>IFERROR(VLOOKUP(J29,OCULTA!$C$63:$D$71,2,0),0)</f>
        <v>0</v>
      </c>
      <c r="L29" s="48"/>
      <c r="M29" s="20">
        <f>IFERROR(VLOOKUP(L29,OCULTA!$C$63:$D$71,2,0),0)</f>
        <v>0</v>
      </c>
      <c r="N29" s="48"/>
      <c r="O29" s="20">
        <f>IFERROR(VLOOKUP(N29,OCULTA!$C$63:$D$71,2,0),0)</f>
        <v>0</v>
      </c>
      <c r="P29" s="48"/>
      <c r="Q29" s="20">
        <f>IFERROR(VLOOKUP(P29,OCULTA!$C$63:$D$71,2,0),0)</f>
        <v>0</v>
      </c>
      <c r="R29" s="48"/>
      <c r="S29" s="20">
        <f>IFERROR(VLOOKUP(R29,OCULTA!$C$63:$D$71,2,0),0)</f>
        <v>0</v>
      </c>
      <c r="T29" s="22">
        <f>E29+G29+I29+K29+M29+O29+Q29+S29+0.0000000005</f>
        <v>5.0000000000000003E-10</v>
      </c>
      <c r="U29" s="45"/>
      <c r="V29" s="23">
        <f>IFERROR(VLOOKUP(U29,OCULTA!$C$63:$E$71,3,0),0)</f>
        <v>0</v>
      </c>
      <c r="W29" s="48"/>
      <c r="X29" s="23">
        <f>IFERROR(VLOOKUP(W29,OCULTA!$C$63:$E$71,3,0),0)</f>
        <v>0</v>
      </c>
      <c r="Y29" s="24">
        <f t="shared" si="7"/>
        <v>0</v>
      </c>
      <c r="Z29" s="25">
        <f t="shared" si="8"/>
        <v>5.0050000000000008E-10</v>
      </c>
      <c r="AA29" s="26">
        <f t="shared" si="9"/>
        <v>5</v>
      </c>
    </row>
    <row r="30" spans="2:27" ht="15.6" x14ac:dyDescent="0.3">
      <c r="B30" s="17">
        <f t="shared" si="6"/>
        <v>4</v>
      </c>
      <c r="C30" s="18" t="s">
        <v>36</v>
      </c>
      <c r="D30" s="45"/>
      <c r="E30" s="20">
        <f>IFERROR(VLOOKUP(D30,OCULTA!$C$63:$D$71,2,0),0)</f>
        <v>0</v>
      </c>
      <c r="F30" s="48"/>
      <c r="G30" s="20">
        <f>IFERROR(VLOOKUP(F30,OCULTA!$C$63:$D$71,2,0),0)</f>
        <v>0</v>
      </c>
      <c r="H30" s="48"/>
      <c r="I30" s="20">
        <f>IFERROR(VLOOKUP(H30,OCULTA!$C$63:$D$71,2,0),0)</f>
        <v>0</v>
      </c>
      <c r="J30" s="48"/>
      <c r="K30" s="20">
        <f>IFERROR(VLOOKUP(J30,OCULTA!$C$63:$D$71,2,0),0)</f>
        <v>0</v>
      </c>
      <c r="L30" s="48"/>
      <c r="M30" s="20">
        <f>IFERROR(VLOOKUP(L30,OCULTA!$C$63:$D$71,2,0),0)</f>
        <v>0</v>
      </c>
      <c r="N30" s="48"/>
      <c r="O30" s="20">
        <f>IFERROR(VLOOKUP(N30,OCULTA!$C$63:$D$71,2,0),0)</f>
        <v>0</v>
      </c>
      <c r="P30" s="48"/>
      <c r="Q30" s="20">
        <f>IFERROR(VLOOKUP(P30,OCULTA!$C$63:$D$71,2,0),0)</f>
        <v>0</v>
      </c>
      <c r="R30" s="48"/>
      <c r="S30" s="20">
        <f>IFERROR(VLOOKUP(R30,OCULTA!$C$63:$D$71,2,0),0)</f>
        <v>0</v>
      </c>
      <c r="T30" s="22">
        <f>E30+G30+I30+K30+M30+O30+Q30+S30+0.0000000006</f>
        <v>6E-10</v>
      </c>
      <c r="U30" s="45"/>
      <c r="V30" s="23">
        <f>IFERROR(VLOOKUP(U30,OCULTA!$C$63:$E$71,3,0),0)</f>
        <v>0</v>
      </c>
      <c r="W30" s="48"/>
      <c r="X30" s="23">
        <f>IFERROR(VLOOKUP(W30,OCULTA!$C$63:$E$71,3,0),0)</f>
        <v>0</v>
      </c>
      <c r="Y30" s="24">
        <f t="shared" si="7"/>
        <v>0</v>
      </c>
      <c r="Z30" s="25">
        <f t="shared" si="8"/>
        <v>6.0059999999999997E-10</v>
      </c>
      <c r="AA30" s="26">
        <f t="shared" si="9"/>
        <v>4</v>
      </c>
    </row>
    <row r="31" spans="2:27" ht="15.6" x14ac:dyDescent="0.3">
      <c r="B31" s="17">
        <f t="shared" si="6"/>
        <v>3</v>
      </c>
      <c r="C31" s="18" t="s">
        <v>37</v>
      </c>
      <c r="D31" s="45"/>
      <c r="E31" s="20">
        <f>IFERROR(VLOOKUP(D31,OCULTA!$C$63:$D$71,2,0),0)</f>
        <v>0</v>
      </c>
      <c r="F31" s="48"/>
      <c r="G31" s="20">
        <f>IFERROR(VLOOKUP(F31,OCULTA!$C$63:$D$71,2,0),0)</f>
        <v>0</v>
      </c>
      <c r="H31" s="48"/>
      <c r="I31" s="20">
        <f>IFERROR(VLOOKUP(H31,OCULTA!$C$63:$D$71,2,0),0)</f>
        <v>0</v>
      </c>
      <c r="J31" s="48"/>
      <c r="K31" s="20">
        <f>IFERROR(VLOOKUP(J31,OCULTA!$C$63:$D$71,2,0),0)</f>
        <v>0</v>
      </c>
      <c r="L31" s="48"/>
      <c r="M31" s="20">
        <f>IFERROR(VLOOKUP(L31,OCULTA!$C$63:$D$71,2,0),0)</f>
        <v>0</v>
      </c>
      <c r="N31" s="48"/>
      <c r="O31" s="20">
        <f>IFERROR(VLOOKUP(N31,OCULTA!$C$63:$D$71,2,0),0)</f>
        <v>0</v>
      </c>
      <c r="P31" s="48"/>
      <c r="Q31" s="20">
        <f>IFERROR(VLOOKUP(P31,OCULTA!$C$63:$D$71,2,0),0)</f>
        <v>0</v>
      </c>
      <c r="R31" s="48"/>
      <c r="S31" s="20">
        <f>IFERROR(VLOOKUP(R31,OCULTA!$C$63:$D$71,2,0),0)</f>
        <v>0</v>
      </c>
      <c r="T31" s="22">
        <f>E31+G31+I31+K31+M31+O31+Q31+S31+0.0000000007</f>
        <v>6.9999999999999996E-10</v>
      </c>
      <c r="U31" s="45"/>
      <c r="V31" s="23">
        <f>IFERROR(VLOOKUP(U31,OCULTA!$C$63:$E$71,3,0),0)</f>
        <v>0</v>
      </c>
      <c r="W31" s="48"/>
      <c r="X31" s="23">
        <f>IFERROR(VLOOKUP(W31,OCULTA!$C$63:$E$71,3,0),0)</f>
        <v>0</v>
      </c>
      <c r="Y31" s="24">
        <f t="shared" si="7"/>
        <v>0</v>
      </c>
      <c r="Z31" s="25">
        <f t="shared" si="8"/>
        <v>7.0069999999999997E-10</v>
      </c>
      <c r="AA31" s="26">
        <f t="shared" si="9"/>
        <v>3</v>
      </c>
    </row>
    <row r="32" spans="2:27" ht="15.6" x14ac:dyDescent="0.3">
      <c r="B32" s="17">
        <f t="shared" si="6"/>
        <v>2</v>
      </c>
      <c r="C32" s="18" t="s">
        <v>38</v>
      </c>
      <c r="D32" s="45"/>
      <c r="E32" s="20">
        <f>IFERROR(VLOOKUP(D32,OCULTA!$C$63:$D$71,2,0),0)</f>
        <v>0</v>
      </c>
      <c r="F32" s="48"/>
      <c r="G32" s="20">
        <f>IFERROR(VLOOKUP(F32,OCULTA!$C$63:$D$71,2,0),0)</f>
        <v>0</v>
      </c>
      <c r="H32" s="48"/>
      <c r="I32" s="20">
        <f>IFERROR(VLOOKUP(H32,OCULTA!$C$63:$D$71,2,0),0)</f>
        <v>0</v>
      </c>
      <c r="J32" s="48"/>
      <c r="K32" s="20">
        <f>IFERROR(VLOOKUP(J32,OCULTA!$C$63:$D$71,2,0),0)</f>
        <v>0</v>
      </c>
      <c r="L32" s="48"/>
      <c r="M32" s="20">
        <f>IFERROR(VLOOKUP(L32,OCULTA!$C$63:$D$71,2,0),0)</f>
        <v>0</v>
      </c>
      <c r="N32" s="48"/>
      <c r="O32" s="20">
        <f>IFERROR(VLOOKUP(N32,OCULTA!$C$63:$D$71,2,0),0)</f>
        <v>0</v>
      </c>
      <c r="P32" s="48"/>
      <c r="Q32" s="20">
        <f>IFERROR(VLOOKUP(P32,OCULTA!$C$63:$D$71,2,0),0)</f>
        <v>0</v>
      </c>
      <c r="R32" s="48"/>
      <c r="S32" s="20">
        <f>IFERROR(VLOOKUP(R32,OCULTA!$C$63:$D$71,2,0),0)</f>
        <v>0</v>
      </c>
      <c r="T32" s="22">
        <f>E32+G32+I32+K32+M32+O32+Q32+S32+0.0000000009</f>
        <v>8.9999999999999999E-10</v>
      </c>
      <c r="U32" s="45"/>
      <c r="V32" s="23">
        <f>IFERROR(VLOOKUP(U32,OCULTA!$C$63:$E$71,3,0),0)</f>
        <v>0</v>
      </c>
      <c r="W32" s="48"/>
      <c r="X32" s="23">
        <f>IFERROR(VLOOKUP(W32,OCULTA!$C$63:$E$71,3,0),0)</f>
        <v>0</v>
      </c>
      <c r="Y32" s="24">
        <f t="shared" si="7"/>
        <v>0</v>
      </c>
      <c r="Z32" s="25">
        <f t="shared" si="8"/>
        <v>9.0089999999999996E-10</v>
      </c>
      <c r="AA32" s="26">
        <f t="shared" si="9"/>
        <v>2</v>
      </c>
    </row>
    <row r="33" spans="2:27" ht="16.2" thickBot="1" x14ac:dyDescent="0.35">
      <c r="B33" s="27">
        <f t="shared" si="6"/>
        <v>1</v>
      </c>
      <c r="C33" s="28" t="s">
        <v>39</v>
      </c>
      <c r="D33" s="46"/>
      <c r="E33" s="30">
        <f>IFERROR(VLOOKUP(D33,OCULTA!$C$63:$D$71,2,0),0)</f>
        <v>0</v>
      </c>
      <c r="F33" s="49"/>
      <c r="G33" s="30">
        <f>IFERROR(VLOOKUP(F33,OCULTA!$C$63:$D$71,2,0),0)</f>
        <v>0</v>
      </c>
      <c r="H33" s="49"/>
      <c r="I33" s="30">
        <f>IFERROR(VLOOKUP(H33,OCULTA!$C$63:$D$71,2,0),0)</f>
        <v>0</v>
      </c>
      <c r="J33" s="49"/>
      <c r="K33" s="30">
        <f>IFERROR(VLOOKUP(J33,OCULTA!$C$63:$D$71,2,0),0)</f>
        <v>0</v>
      </c>
      <c r="L33" s="49"/>
      <c r="M33" s="30">
        <f>IFERROR(VLOOKUP(L33,OCULTA!$C$63:$D$71,2,0),0)</f>
        <v>0</v>
      </c>
      <c r="N33" s="49"/>
      <c r="O33" s="30">
        <f>IFERROR(VLOOKUP(N33,OCULTA!$C$63:$D$71,2,0),0)</f>
        <v>0</v>
      </c>
      <c r="P33" s="49"/>
      <c r="Q33" s="30">
        <f>IFERROR(VLOOKUP(P33,OCULTA!$C$63:$D$71,2,0),0)</f>
        <v>0</v>
      </c>
      <c r="R33" s="49"/>
      <c r="S33" s="30">
        <f>IFERROR(VLOOKUP(R33,OCULTA!$C$63:$D$71,2,0),0)</f>
        <v>0</v>
      </c>
      <c r="T33" s="32">
        <f>E33+G33+I33+K33+M33+O33+Q33+S33+0.000000001</f>
        <v>1.0000000000000001E-9</v>
      </c>
      <c r="U33" s="46"/>
      <c r="V33" s="33">
        <f>IFERROR(VLOOKUP(U33,OCULTA!$C$63:$E$71,3,0),0)</f>
        <v>0</v>
      </c>
      <c r="W33" s="49"/>
      <c r="X33" s="33">
        <f>IFERROR(VLOOKUP(W33,OCULTA!$C$63:$E$71,3,0),0)</f>
        <v>0</v>
      </c>
      <c r="Y33" s="34">
        <f t="shared" si="7"/>
        <v>0</v>
      </c>
      <c r="Z33" s="35">
        <f t="shared" si="8"/>
        <v>1.0010000000000002E-9</v>
      </c>
      <c r="AA33" s="36">
        <f t="shared" si="9"/>
        <v>1</v>
      </c>
    </row>
    <row r="34" spans="2:27" ht="15" thickBot="1" x14ac:dyDescent="0.35">
      <c r="AA34" s="37"/>
    </row>
    <row r="35" spans="2:27" ht="21.75" customHeight="1" thickBot="1" x14ac:dyDescent="0.45">
      <c r="B35" s="66" t="s">
        <v>18</v>
      </c>
      <c r="C35" s="67"/>
      <c r="D35" s="67"/>
      <c r="E35" s="67"/>
      <c r="F35" s="67"/>
      <c r="G35" s="67"/>
      <c r="H35" s="67"/>
      <c r="I35" s="67"/>
      <c r="J35" s="67"/>
      <c r="K35" s="67"/>
      <c r="L35" s="67"/>
      <c r="M35" s="67"/>
      <c r="N35" s="67"/>
      <c r="O35" s="67"/>
      <c r="P35" s="67"/>
      <c r="Q35" s="67"/>
      <c r="R35" s="67"/>
      <c r="S35" s="67"/>
      <c r="T35" s="67"/>
      <c r="U35" s="67"/>
      <c r="V35" s="67"/>
      <c r="W35" s="67"/>
      <c r="X35" s="67"/>
      <c r="Y35" s="67"/>
      <c r="Z35" s="67"/>
      <c r="AA35" s="68"/>
    </row>
    <row r="36" spans="2:27" ht="15" thickBot="1" x14ac:dyDescent="0.35"/>
    <row r="37" spans="2:27" ht="15.6" x14ac:dyDescent="0.3">
      <c r="D37" s="69" t="s">
        <v>13</v>
      </c>
      <c r="E37" s="70"/>
      <c r="F37" s="70"/>
      <c r="G37" s="70"/>
      <c r="H37" s="70"/>
      <c r="I37" s="70"/>
      <c r="J37" s="70"/>
      <c r="K37" s="70"/>
      <c r="L37" s="70"/>
      <c r="M37" s="70"/>
      <c r="N37" s="70"/>
      <c r="O37" s="70"/>
      <c r="P37" s="70"/>
      <c r="Q37" s="70"/>
      <c r="R37" s="70"/>
      <c r="S37" s="70"/>
      <c r="T37" s="70"/>
      <c r="U37" s="71" t="s">
        <v>17</v>
      </c>
      <c r="V37" s="72"/>
      <c r="W37" s="72"/>
      <c r="X37" s="72"/>
      <c r="Y37" s="73"/>
      <c r="Z37" s="74" t="s">
        <v>15</v>
      </c>
      <c r="AA37" s="76" t="s">
        <v>12</v>
      </c>
    </row>
    <row r="38" spans="2:27" x14ac:dyDescent="0.3">
      <c r="D38" s="78" t="s">
        <v>3</v>
      </c>
      <c r="E38" s="61"/>
      <c r="F38" s="61" t="s">
        <v>4</v>
      </c>
      <c r="G38" s="61"/>
      <c r="H38" s="61" t="s">
        <v>5</v>
      </c>
      <c r="I38" s="61"/>
      <c r="J38" s="61" t="s">
        <v>6</v>
      </c>
      <c r="K38" s="61"/>
      <c r="L38" s="61" t="s">
        <v>7</v>
      </c>
      <c r="M38" s="61"/>
      <c r="N38" s="61" t="s">
        <v>8</v>
      </c>
      <c r="O38" s="61"/>
      <c r="P38" s="61" t="s">
        <v>9</v>
      </c>
      <c r="Q38" s="61"/>
      <c r="R38" s="61" t="s">
        <v>10</v>
      </c>
      <c r="S38" s="61"/>
      <c r="T38" s="62" t="s">
        <v>15</v>
      </c>
      <c r="U38" s="63" t="s">
        <v>14</v>
      </c>
      <c r="V38" s="64"/>
      <c r="W38" s="65" t="s">
        <v>16</v>
      </c>
      <c r="X38" s="65"/>
      <c r="Y38" s="60" t="s">
        <v>15</v>
      </c>
      <c r="Z38" s="75"/>
      <c r="AA38" s="77"/>
    </row>
    <row r="39" spans="2:27" ht="15" thickBot="1" x14ac:dyDescent="0.35">
      <c r="D39" s="4" t="s">
        <v>12</v>
      </c>
      <c r="E39" s="5" t="s">
        <v>11</v>
      </c>
      <c r="F39" s="6" t="s">
        <v>12</v>
      </c>
      <c r="G39" s="5" t="s">
        <v>11</v>
      </c>
      <c r="H39" s="6" t="s">
        <v>12</v>
      </c>
      <c r="I39" s="5" t="s">
        <v>11</v>
      </c>
      <c r="J39" s="6" t="s">
        <v>12</v>
      </c>
      <c r="K39" s="5" t="s">
        <v>11</v>
      </c>
      <c r="L39" s="6" t="s">
        <v>12</v>
      </c>
      <c r="M39" s="5" t="s">
        <v>11</v>
      </c>
      <c r="N39" s="6" t="s">
        <v>12</v>
      </c>
      <c r="O39" s="5" t="s">
        <v>11</v>
      </c>
      <c r="P39" s="6" t="s">
        <v>12</v>
      </c>
      <c r="Q39" s="5" t="s">
        <v>11</v>
      </c>
      <c r="R39" s="6" t="s">
        <v>12</v>
      </c>
      <c r="S39" s="5" t="s">
        <v>11</v>
      </c>
      <c r="T39" s="62"/>
      <c r="U39" s="4" t="s">
        <v>12</v>
      </c>
      <c r="V39" s="5" t="s">
        <v>11</v>
      </c>
      <c r="W39" s="6" t="s">
        <v>12</v>
      </c>
      <c r="X39" s="5" t="s">
        <v>11</v>
      </c>
      <c r="Y39" s="60"/>
      <c r="Z39" s="75"/>
      <c r="AA39" s="77"/>
    </row>
    <row r="40" spans="2:27" ht="15.6" x14ac:dyDescent="0.3">
      <c r="B40" s="7">
        <f>AA40</f>
        <v>12</v>
      </c>
      <c r="C40" s="8" t="str">
        <f>VLOOKUP(1,$B$10:$C$18,2,0)</f>
        <v>Kenneth</v>
      </c>
      <c r="D40" s="44"/>
      <c r="E40" s="10">
        <f>IFERROR(VLOOKUP(D40,OCULTA!$G$63:$H$74,2,0),0)</f>
        <v>0</v>
      </c>
      <c r="F40" s="47"/>
      <c r="G40" s="10">
        <f>IFERROR(VLOOKUP(F40,OCULTA!$G$63:$H$74,2,0),0)</f>
        <v>0</v>
      </c>
      <c r="H40" s="47"/>
      <c r="I40" s="10">
        <f>IFERROR(VLOOKUP(H40,OCULTA!$G$63:$H$74,2,0),0)</f>
        <v>0</v>
      </c>
      <c r="J40" s="47"/>
      <c r="K40" s="10">
        <f>IFERROR(VLOOKUP(J40,OCULTA!$G$63:$H$74,2,0),0)</f>
        <v>0</v>
      </c>
      <c r="L40" s="47"/>
      <c r="M40" s="10">
        <f>IFERROR(VLOOKUP(L40,OCULTA!$G$63:$H$74,2,0),0)</f>
        <v>0</v>
      </c>
      <c r="N40" s="47"/>
      <c r="O40" s="10">
        <f>IFERROR(VLOOKUP(N40,OCULTA!$G$63:$H$74,2,0),0)</f>
        <v>0</v>
      </c>
      <c r="P40" s="47"/>
      <c r="Q40" s="10">
        <f>IFERROR(VLOOKUP(P40,OCULTA!$G$63:$H$74,2,0),0)</f>
        <v>0</v>
      </c>
      <c r="R40" s="47"/>
      <c r="S40" s="10">
        <f>IFERROR(VLOOKUP(R40,OCULTA!$G$63:$H$74,2,0),0)</f>
        <v>0</v>
      </c>
      <c r="T40" s="12">
        <f>E40+G40+I40+K40+M40+O40+Q40+S40+0.0000000001</f>
        <v>1E-10</v>
      </c>
      <c r="U40" s="44"/>
      <c r="V40" s="13">
        <f>IFERROR(VLOOKUP(U40,OCULTA!$G$63:$I$74,3,0),0)</f>
        <v>0</v>
      </c>
      <c r="W40" s="47"/>
      <c r="X40" s="13">
        <f>IFERROR(VLOOKUP(W40,OCULTA!$G$63:$I$74,3,0),0)</f>
        <v>0</v>
      </c>
      <c r="Y40" s="14">
        <f>V40+X40</f>
        <v>0</v>
      </c>
      <c r="Z40" s="38">
        <f>T40+Y40+T40/10000</f>
        <v>1.0001E-10</v>
      </c>
      <c r="AA40" s="39">
        <f t="shared" ref="AA40:AA45" si="13">RANK(Z40,$Z$40:$Z$51,0)</f>
        <v>12</v>
      </c>
    </row>
    <row r="41" spans="2:27" ht="15.6" x14ac:dyDescent="0.3">
      <c r="B41" s="17">
        <f t="shared" ref="B41:B51" si="14">AA41</f>
        <v>11</v>
      </c>
      <c r="C41" s="18" t="str">
        <f>VLOOKUP(1,$B$25:$C$33,2,0)</f>
        <v>Miranda! &amp; Bailamamá</v>
      </c>
      <c r="D41" s="45"/>
      <c r="E41" s="20">
        <f>IFERROR(VLOOKUP(D41,OCULTA!$G$63:$H$74,2,0),0)</f>
        <v>0</v>
      </c>
      <c r="F41" s="48"/>
      <c r="G41" s="20">
        <f>IFERROR(VLOOKUP(F41,OCULTA!$G$63:$H$74,2,0),0)</f>
        <v>0</v>
      </c>
      <c r="H41" s="48"/>
      <c r="I41" s="20">
        <f>IFERROR(VLOOKUP(H41,OCULTA!$G$63:$H$74,2,0),0)</f>
        <v>0</v>
      </c>
      <c r="J41" s="48"/>
      <c r="K41" s="20">
        <f>IFERROR(VLOOKUP(J41,OCULTA!$G$63:$H$74,2,0),0)</f>
        <v>0</v>
      </c>
      <c r="L41" s="48"/>
      <c r="M41" s="20">
        <f>IFERROR(VLOOKUP(L41,OCULTA!$G$63:$H$74,2,0),0)</f>
        <v>0</v>
      </c>
      <c r="N41" s="48"/>
      <c r="O41" s="20">
        <f>IFERROR(VLOOKUP(N41,OCULTA!$G$63:$H$74,2,0),0)</f>
        <v>0</v>
      </c>
      <c r="P41" s="48"/>
      <c r="Q41" s="20">
        <f>IFERROR(VLOOKUP(P41,OCULTA!$G$63:$H$74,2,0),0)</f>
        <v>0</v>
      </c>
      <c r="R41" s="48"/>
      <c r="S41" s="20">
        <f>IFERROR(VLOOKUP(R41,OCULTA!$G$63:$H$74,2,0),0)</f>
        <v>0</v>
      </c>
      <c r="T41" s="22">
        <f>E41+G41+I41+K41+M41+O41+Q41+S41+0.0000000002</f>
        <v>2.0000000000000001E-10</v>
      </c>
      <c r="U41" s="45"/>
      <c r="V41" s="23">
        <f>IFERROR(VLOOKUP(U41,OCULTA!$G$63:$I$74,3,0),0)</f>
        <v>0</v>
      </c>
      <c r="W41" s="48"/>
      <c r="X41" s="23">
        <f>IFERROR(VLOOKUP(W41,OCULTA!$G$63:$I$74,3,0),0)</f>
        <v>0</v>
      </c>
      <c r="Y41" s="24">
        <f t="shared" ref="Y41:Y45" si="15">V41+X41</f>
        <v>0</v>
      </c>
      <c r="Z41" s="40">
        <f t="shared" ref="Z41:Z45" si="16">T41+Y41+T41/10000</f>
        <v>2.0002E-10</v>
      </c>
      <c r="AA41" s="41">
        <f t="shared" si="13"/>
        <v>11</v>
      </c>
    </row>
    <row r="42" spans="2:27" ht="15.6" x14ac:dyDescent="0.3">
      <c r="B42" s="17">
        <f t="shared" si="14"/>
        <v>10</v>
      </c>
      <c r="C42" s="18" t="str">
        <f>VLOOKUP(2,$B$10:$C$18,2,0)</f>
        <v>Mikel Herzog Jr.</v>
      </c>
      <c r="D42" s="45"/>
      <c r="E42" s="20">
        <f>IFERROR(VLOOKUP(D42,OCULTA!$G$63:$H$74,2,0),0)</f>
        <v>0</v>
      </c>
      <c r="F42" s="48"/>
      <c r="G42" s="20">
        <f>IFERROR(VLOOKUP(F42,OCULTA!$G$63:$H$74,2,0),0)</f>
        <v>0</v>
      </c>
      <c r="H42" s="48"/>
      <c r="I42" s="20">
        <f>IFERROR(VLOOKUP(H42,OCULTA!$G$63:$H$74,2,0),0)</f>
        <v>0</v>
      </c>
      <c r="J42" s="48"/>
      <c r="K42" s="20">
        <f>IFERROR(VLOOKUP(J42,OCULTA!$G$63:$H$74,2,0),0)</f>
        <v>0</v>
      </c>
      <c r="L42" s="48"/>
      <c r="M42" s="20">
        <f>IFERROR(VLOOKUP(L42,OCULTA!$G$63:$H$74,2,0),0)</f>
        <v>0</v>
      </c>
      <c r="N42" s="48"/>
      <c r="O42" s="20">
        <f>IFERROR(VLOOKUP(N42,OCULTA!$G$63:$H$74,2,0),0)</f>
        <v>0</v>
      </c>
      <c r="P42" s="48"/>
      <c r="Q42" s="20">
        <f>IFERROR(VLOOKUP(P42,OCULTA!$G$63:$H$74,2,0),0)</f>
        <v>0</v>
      </c>
      <c r="R42" s="48"/>
      <c r="S42" s="20">
        <f>IFERROR(VLOOKUP(R42,OCULTA!$G$63:$H$74,2,0),0)</f>
        <v>0</v>
      </c>
      <c r="T42" s="22">
        <f>E42+G42+I42+K42+M42+O42+Q42+S42+0.0000000003</f>
        <v>3E-10</v>
      </c>
      <c r="U42" s="45"/>
      <c r="V42" s="23">
        <f>IFERROR(VLOOKUP(U42,OCULTA!$G$63:$I$74,3,0),0)</f>
        <v>0</v>
      </c>
      <c r="W42" s="48"/>
      <c r="X42" s="23">
        <f>IFERROR(VLOOKUP(W42,OCULTA!$G$63:$I$74,3,0),0)</f>
        <v>0</v>
      </c>
      <c r="Y42" s="24">
        <f>V42+X42</f>
        <v>0</v>
      </c>
      <c r="Z42" s="40">
        <f>T42+Y42+T42/10000</f>
        <v>3.0003E-10</v>
      </c>
      <c r="AA42" s="41">
        <f t="shared" si="13"/>
        <v>10</v>
      </c>
    </row>
    <row r="43" spans="2:27" ht="15.6" x14ac:dyDescent="0.3">
      <c r="B43" s="17">
        <f t="shared" si="14"/>
        <v>9</v>
      </c>
      <c r="C43" s="18" t="str">
        <f>VLOOKUP(2,$B$25:$C$33,2,0)</f>
        <v>Mayo</v>
      </c>
      <c r="D43" s="45"/>
      <c r="E43" s="20">
        <f>IFERROR(VLOOKUP(D43,OCULTA!$G$63:$H$74,2,0),0)</f>
        <v>0</v>
      </c>
      <c r="F43" s="48"/>
      <c r="G43" s="20">
        <f>IFERROR(VLOOKUP(F43,OCULTA!$G$63:$H$74,2,0),0)</f>
        <v>0</v>
      </c>
      <c r="H43" s="48"/>
      <c r="I43" s="20">
        <f>IFERROR(VLOOKUP(H43,OCULTA!$G$63:$H$74,2,0),0)</f>
        <v>0</v>
      </c>
      <c r="J43" s="48"/>
      <c r="K43" s="20">
        <f>IFERROR(VLOOKUP(J43,OCULTA!$G$63:$H$74,2,0),0)</f>
        <v>0</v>
      </c>
      <c r="L43" s="48"/>
      <c r="M43" s="20">
        <f>IFERROR(VLOOKUP(L43,OCULTA!$G$63:$H$74,2,0),0)</f>
        <v>0</v>
      </c>
      <c r="N43" s="48"/>
      <c r="O43" s="20">
        <f>IFERROR(VLOOKUP(N43,OCULTA!$G$63:$H$74,2,0),0)</f>
        <v>0</v>
      </c>
      <c r="P43" s="48"/>
      <c r="Q43" s="20">
        <f>IFERROR(VLOOKUP(P43,OCULTA!$G$63:$H$74,2,0),0)</f>
        <v>0</v>
      </c>
      <c r="R43" s="48"/>
      <c r="S43" s="20">
        <f>IFERROR(VLOOKUP(R43,OCULTA!$G$63:$H$74,2,0),0)</f>
        <v>0</v>
      </c>
      <c r="T43" s="22">
        <f>E43+G43+I43+K43+M43+O43+Q43+S43+0.0000000004</f>
        <v>4.0000000000000001E-10</v>
      </c>
      <c r="U43" s="45"/>
      <c r="V43" s="23">
        <f>IFERROR(VLOOKUP(U43,OCULTA!$G$63:$I$74,3,0),0)</f>
        <v>0</v>
      </c>
      <c r="W43" s="48"/>
      <c r="X43" s="23">
        <f>IFERROR(VLOOKUP(W43,OCULTA!$G$63:$I$74,3,0),0)</f>
        <v>0</v>
      </c>
      <c r="Y43" s="24">
        <f t="shared" si="15"/>
        <v>0</v>
      </c>
      <c r="Z43" s="40">
        <f t="shared" si="16"/>
        <v>4.0004E-10</v>
      </c>
      <c r="AA43" s="41">
        <f t="shared" si="13"/>
        <v>9</v>
      </c>
    </row>
    <row r="44" spans="2:27" ht="15.6" x14ac:dyDescent="0.3">
      <c r="B44" s="17">
        <f t="shared" si="14"/>
        <v>8</v>
      </c>
      <c r="C44" s="18" t="str">
        <f>VLOOKUP(3,$B$10:$C$18,2,0)</f>
        <v>T Grox &amp; Lucycalys</v>
      </c>
      <c r="D44" s="45"/>
      <c r="E44" s="20">
        <f>IFERROR(VLOOKUP(D44,OCULTA!$G$63:$H$74,2,0),0)</f>
        <v>0</v>
      </c>
      <c r="F44" s="48"/>
      <c r="G44" s="20">
        <f>IFERROR(VLOOKUP(F44,OCULTA!$G$63:$H$74,2,0),0)</f>
        <v>0</v>
      </c>
      <c r="H44" s="48"/>
      <c r="I44" s="20">
        <f>IFERROR(VLOOKUP(H44,OCULTA!$G$63:$H$74,2,0),0)</f>
        <v>0</v>
      </c>
      <c r="J44" s="48"/>
      <c r="K44" s="20">
        <f>IFERROR(VLOOKUP(J44,OCULTA!$G$63:$H$74,2,0),0)</f>
        <v>0</v>
      </c>
      <c r="L44" s="48"/>
      <c r="M44" s="20">
        <f>IFERROR(VLOOKUP(L44,OCULTA!$G$63:$H$74,2,0),0)</f>
        <v>0</v>
      </c>
      <c r="N44" s="48"/>
      <c r="O44" s="20">
        <f>IFERROR(VLOOKUP(N44,OCULTA!$G$63:$H$74,2,0),0)</f>
        <v>0</v>
      </c>
      <c r="P44" s="48"/>
      <c r="Q44" s="20">
        <f>IFERROR(VLOOKUP(P44,OCULTA!$G$63:$H$74,2,0),0)</f>
        <v>0</v>
      </c>
      <c r="R44" s="48"/>
      <c r="S44" s="20">
        <f>IFERROR(VLOOKUP(R44,OCULTA!$G$63:$H$74,2,0),0)</f>
        <v>0</v>
      </c>
      <c r="T44" s="22">
        <f>E44+G44+I44+K44+M44+O44+Q44+S44+0.0000000005</f>
        <v>5.0000000000000003E-10</v>
      </c>
      <c r="U44" s="45"/>
      <c r="V44" s="23">
        <f>IFERROR(VLOOKUP(U44,OCULTA!$G$63:$I$74,3,0),0)</f>
        <v>0</v>
      </c>
      <c r="W44" s="48"/>
      <c r="X44" s="23">
        <f>IFERROR(VLOOKUP(W44,OCULTA!$G$63:$I$74,3,0),0)</f>
        <v>0</v>
      </c>
      <c r="Y44" s="24">
        <f t="shared" si="15"/>
        <v>0</v>
      </c>
      <c r="Z44" s="40">
        <f t="shared" si="16"/>
        <v>5.0005000000000005E-10</v>
      </c>
      <c r="AA44" s="41">
        <f t="shared" si="13"/>
        <v>8</v>
      </c>
    </row>
    <row r="45" spans="2:27" ht="15.6" x14ac:dyDescent="0.3">
      <c r="B45" s="17">
        <f t="shared" si="14"/>
        <v>7</v>
      </c>
      <c r="C45" s="18" t="str">
        <f>VLOOKUP(3,$B$25:$C$33,2,0)</f>
        <v>Rosalinda Galán</v>
      </c>
      <c r="D45" s="45"/>
      <c r="E45" s="20">
        <f>IFERROR(VLOOKUP(D45,OCULTA!$G$63:$H$74,2,0),0)</f>
        <v>0</v>
      </c>
      <c r="F45" s="48"/>
      <c r="G45" s="20">
        <f>IFERROR(VLOOKUP(F45,OCULTA!$G$63:$H$74,2,0),0)</f>
        <v>0</v>
      </c>
      <c r="H45" s="48"/>
      <c r="I45" s="20">
        <f>IFERROR(VLOOKUP(H45,OCULTA!$G$63:$H$74,2,0),0)</f>
        <v>0</v>
      </c>
      <c r="J45" s="48"/>
      <c r="K45" s="20">
        <f>IFERROR(VLOOKUP(J45,OCULTA!$G$63:$H$74,2,0),0)</f>
        <v>0</v>
      </c>
      <c r="L45" s="48"/>
      <c r="M45" s="20">
        <f>IFERROR(VLOOKUP(L45,OCULTA!$G$63:$H$74,2,0),0)</f>
        <v>0</v>
      </c>
      <c r="N45" s="48"/>
      <c r="O45" s="20">
        <f>IFERROR(VLOOKUP(N45,OCULTA!$G$63:$H$74,2,0),0)</f>
        <v>0</v>
      </c>
      <c r="P45" s="48"/>
      <c r="Q45" s="20">
        <f>IFERROR(VLOOKUP(P45,OCULTA!$G$63:$H$74,2,0),0)</f>
        <v>0</v>
      </c>
      <c r="R45" s="48"/>
      <c r="S45" s="20">
        <f>IFERROR(VLOOKUP(R45,OCULTA!$G$63:$H$74,2,0),0)</f>
        <v>0</v>
      </c>
      <c r="T45" s="22">
        <f>E45+G45+I45+K45+M45+O45+Q45+S45+0.0000000006</f>
        <v>6E-10</v>
      </c>
      <c r="U45" s="45"/>
      <c r="V45" s="23">
        <f>IFERROR(VLOOKUP(U45,OCULTA!$G$63:$I$74,3,0),0)</f>
        <v>0</v>
      </c>
      <c r="W45" s="48"/>
      <c r="X45" s="23">
        <f>IFERROR(VLOOKUP(W45,OCULTA!$G$63:$I$74,3,0),0)</f>
        <v>0</v>
      </c>
      <c r="Y45" s="24">
        <f t="shared" si="15"/>
        <v>0</v>
      </c>
      <c r="Z45" s="40">
        <f t="shared" si="16"/>
        <v>6.0005999999999999E-10</v>
      </c>
      <c r="AA45" s="41">
        <f t="shared" si="13"/>
        <v>7</v>
      </c>
    </row>
    <row r="46" spans="2:27" ht="15.6" x14ac:dyDescent="0.3">
      <c r="B46" s="17">
        <f t="shared" si="14"/>
        <v>6</v>
      </c>
      <c r="C46" s="18" t="str">
        <f>VLOOKUP(4,$B$10:$C$18,2,0)</f>
        <v>Dora &amp; M Collins</v>
      </c>
      <c r="D46" s="45"/>
      <c r="E46" s="20">
        <f>IFERROR(VLOOKUP(D46,OCULTA!$G$63:$H$74,2,0),0)</f>
        <v>0</v>
      </c>
      <c r="F46" s="48"/>
      <c r="G46" s="20">
        <f>IFERROR(VLOOKUP(F46,OCULTA!$G$63:$H$74,2,0),0)</f>
        <v>0</v>
      </c>
      <c r="H46" s="48"/>
      <c r="I46" s="20">
        <f>IFERROR(VLOOKUP(H46,OCULTA!$G$63:$H$74,2,0),0)</f>
        <v>0</v>
      </c>
      <c r="J46" s="48"/>
      <c r="K46" s="20">
        <f>IFERROR(VLOOKUP(J46,OCULTA!$G$63:$H$74,2,0),0)</f>
        <v>0</v>
      </c>
      <c r="L46" s="48"/>
      <c r="M46" s="20">
        <f>IFERROR(VLOOKUP(L46,OCULTA!$G$63:$H$74,2,0),0)</f>
        <v>0</v>
      </c>
      <c r="N46" s="48"/>
      <c r="O46" s="20">
        <f>IFERROR(VLOOKUP(N46,OCULTA!$G$63:$H$74,2,0),0)</f>
        <v>0</v>
      </c>
      <c r="P46" s="48"/>
      <c r="Q46" s="20">
        <f>IFERROR(VLOOKUP(P46,OCULTA!$G$63:$H$74,2,0),0)</f>
        <v>0</v>
      </c>
      <c r="R46" s="48"/>
      <c r="S46" s="20">
        <f>IFERROR(VLOOKUP(R46,OCULTA!$G$63:$H$74,2,0),0)</f>
        <v>0</v>
      </c>
      <c r="T46" s="22">
        <f>E46+G46+I46+K46+M46+O46+Q46+S46+0.0000000007</f>
        <v>6.9999999999999996E-10</v>
      </c>
      <c r="U46" s="45"/>
      <c r="V46" s="23">
        <f>IFERROR(VLOOKUP(U46,OCULTA!$G$63:$I$74,3,0),0)</f>
        <v>0</v>
      </c>
      <c r="W46" s="48"/>
      <c r="X46" s="23">
        <f>IFERROR(VLOOKUP(W46,OCULTA!$G$63:$I$74,3,0),0)</f>
        <v>0</v>
      </c>
      <c r="Y46" s="24">
        <f t="shared" ref="Y46:Y50" si="17">V46+X46</f>
        <v>0</v>
      </c>
      <c r="Z46" s="40">
        <f t="shared" ref="Z46:Z50" si="18">T46+Y46+T46/10000</f>
        <v>7.0006999999999994E-10</v>
      </c>
      <c r="AA46" s="41">
        <f t="shared" ref="AA46:AA50" si="19">RANK(Z46,$Z$40:$Z$51,0)</f>
        <v>6</v>
      </c>
    </row>
    <row r="47" spans="2:27" ht="15.6" x14ac:dyDescent="0.3">
      <c r="B47" s="17">
        <f t="shared" si="14"/>
        <v>5</v>
      </c>
      <c r="C47" s="18" t="str">
        <f>VLOOKUP(4,$B$25:$C$33,2,0)</f>
        <v>Atyat</v>
      </c>
      <c r="D47" s="45"/>
      <c r="E47" s="20">
        <f>IFERROR(VLOOKUP(D47,OCULTA!$G$63:$H$74,2,0),0)</f>
        <v>0</v>
      </c>
      <c r="F47" s="48"/>
      <c r="G47" s="20">
        <f>IFERROR(VLOOKUP(F47,OCULTA!$G$63:$H$74,2,0),0)</f>
        <v>0</v>
      </c>
      <c r="H47" s="48"/>
      <c r="I47" s="20">
        <f>IFERROR(VLOOKUP(H47,OCULTA!$G$63:$H$74,2,0),0)</f>
        <v>0</v>
      </c>
      <c r="J47" s="48"/>
      <c r="K47" s="20">
        <f>IFERROR(VLOOKUP(J47,OCULTA!$G$63:$H$74,2,0),0)</f>
        <v>0</v>
      </c>
      <c r="L47" s="48"/>
      <c r="M47" s="20">
        <f>IFERROR(VLOOKUP(L47,OCULTA!$G$63:$H$74,2,0),0)</f>
        <v>0</v>
      </c>
      <c r="N47" s="48"/>
      <c r="O47" s="20">
        <f>IFERROR(VLOOKUP(N47,OCULTA!$G$63:$H$74,2,0),0)</f>
        <v>0</v>
      </c>
      <c r="P47" s="48"/>
      <c r="Q47" s="20">
        <f>IFERROR(VLOOKUP(P47,OCULTA!$G$63:$H$74,2,0),0)</f>
        <v>0</v>
      </c>
      <c r="R47" s="48"/>
      <c r="S47" s="20">
        <f>IFERROR(VLOOKUP(R47,OCULTA!$G$63:$H$74,2,0),0)</f>
        <v>0</v>
      </c>
      <c r="T47" s="22">
        <f>E47+G47+I47+K47+M47+O47+Q47+S47+0.0000000008</f>
        <v>8.0000000000000003E-10</v>
      </c>
      <c r="U47" s="45"/>
      <c r="V47" s="23">
        <f>IFERROR(VLOOKUP(U47,OCULTA!$G$63:$I$74,3,0),0)</f>
        <v>0</v>
      </c>
      <c r="W47" s="48"/>
      <c r="X47" s="23">
        <f>IFERROR(VLOOKUP(W47,OCULTA!$G$63:$I$74,3,0),0)</f>
        <v>0</v>
      </c>
      <c r="Y47" s="24">
        <f t="shared" si="17"/>
        <v>0</v>
      </c>
      <c r="Z47" s="40">
        <f t="shared" si="18"/>
        <v>8.0007999999999999E-10</v>
      </c>
      <c r="AA47" s="41">
        <f t="shared" si="19"/>
        <v>5</v>
      </c>
    </row>
    <row r="48" spans="2:27" ht="15.6" x14ac:dyDescent="0.3">
      <c r="B48" s="17">
        <f t="shared" si="14"/>
        <v>4</v>
      </c>
      <c r="C48" s="18" t="str">
        <f>VLOOKUP(5,$B$10:$C$18,2,0)</f>
        <v>Izan Llunas</v>
      </c>
      <c r="D48" s="45"/>
      <c r="E48" s="20">
        <f>IFERROR(VLOOKUP(D48,OCULTA!$G$63:$H$74,2,0),0)</f>
        <v>0</v>
      </c>
      <c r="F48" s="48"/>
      <c r="G48" s="20">
        <f>IFERROR(VLOOKUP(F48,OCULTA!$G$63:$H$74,2,0),0)</f>
        <v>0</v>
      </c>
      <c r="H48" s="48"/>
      <c r="I48" s="20">
        <f>IFERROR(VLOOKUP(H48,OCULTA!$G$63:$H$74,2,0),0)</f>
        <v>0</v>
      </c>
      <c r="J48" s="48"/>
      <c r="K48" s="20">
        <f>IFERROR(VLOOKUP(J48,OCULTA!$G$63:$H$74,2,0),0)</f>
        <v>0</v>
      </c>
      <c r="L48" s="48"/>
      <c r="M48" s="20">
        <f>IFERROR(VLOOKUP(L48,OCULTA!$G$63:$H$74,2,0),0)</f>
        <v>0</v>
      </c>
      <c r="N48" s="48"/>
      <c r="O48" s="20">
        <f>IFERROR(VLOOKUP(N48,OCULTA!$G$63:$H$74,2,0),0)</f>
        <v>0</v>
      </c>
      <c r="P48" s="48"/>
      <c r="Q48" s="20">
        <f>IFERROR(VLOOKUP(P48,OCULTA!$G$63:$H$74,2,0),0)</f>
        <v>0</v>
      </c>
      <c r="R48" s="48"/>
      <c r="S48" s="20">
        <f>IFERROR(VLOOKUP(R48,OCULTA!$G$63:$H$74,2,0),0)</f>
        <v>0</v>
      </c>
      <c r="T48" s="22">
        <f>E48+G48+I48+K48+M48+O48+Q48+S48+0.0000000009</f>
        <v>8.9999999999999999E-10</v>
      </c>
      <c r="U48" s="45"/>
      <c r="V48" s="23">
        <f>IFERROR(VLOOKUP(U48,OCULTA!$G$63:$I$74,3,0),0)</f>
        <v>0</v>
      </c>
      <c r="W48" s="48"/>
      <c r="X48" s="23">
        <f>IFERROR(VLOOKUP(W48,OCULTA!$G$63:$I$74,3,0),0)</f>
        <v>0</v>
      </c>
      <c r="Y48" s="24">
        <f t="shared" si="17"/>
        <v>0</v>
      </c>
      <c r="Z48" s="40">
        <f t="shared" si="18"/>
        <v>9.0009000000000004E-10</v>
      </c>
      <c r="AA48" s="41">
        <f t="shared" si="19"/>
        <v>4</v>
      </c>
    </row>
    <row r="49" spans="2:27" ht="15.6" x14ac:dyDescent="0.3">
      <c r="B49" s="17">
        <f t="shared" si="14"/>
        <v>3</v>
      </c>
      <c r="C49" s="18" t="str">
        <f>VLOOKUP(5,$B$25:$C$33,2,0)</f>
        <v>The Quinquis</v>
      </c>
      <c r="D49" s="45"/>
      <c r="E49" s="20">
        <f>IFERROR(VLOOKUP(D49,OCULTA!$G$63:$H$74,2,0),0)</f>
        <v>0</v>
      </c>
      <c r="F49" s="48"/>
      <c r="G49" s="20">
        <f>IFERROR(VLOOKUP(F49,OCULTA!$G$63:$H$74,2,0),0)</f>
        <v>0</v>
      </c>
      <c r="H49" s="48"/>
      <c r="I49" s="20">
        <f>IFERROR(VLOOKUP(H49,OCULTA!$G$63:$H$74,2,0),0)</f>
        <v>0</v>
      </c>
      <c r="J49" s="48"/>
      <c r="K49" s="20">
        <f>IFERROR(VLOOKUP(J49,OCULTA!$G$63:$H$74,2,0),0)</f>
        <v>0</v>
      </c>
      <c r="L49" s="48"/>
      <c r="M49" s="20">
        <f>IFERROR(VLOOKUP(L49,OCULTA!$G$63:$H$74,2,0),0)</f>
        <v>0</v>
      </c>
      <c r="N49" s="48"/>
      <c r="O49" s="20">
        <f>IFERROR(VLOOKUP(N49,OCULTA!$G$63:$H$74,2,0),0)</f>
        <v>0</v>
      </c>
      <c r="P49" s="48"/>
      <c r="Q49" s="20">
        <f>IFERROR(VLOOKUP(P49,OCULTA!$G$63:$H$74,2,0),0)</f>
        <v>0</v>
      </c>
      <c r="R49" s="48"/>
      <c r="S49" s="20">
        <f>IFERROR(VLOOKUP(R49,OCULTA!$G$63:$H$74,2,0),0)</f>
        <v>0</v>
      </c>
      <c r="T49" s="22">
        <f>E49+G49+I49+K49+M49+O49+Q49+S49+0.000000001</f>
        <v>1.0000000000000001E-9</v>
      </c>
      <c r="U49" s="45"/>
      <c r="V49" s="23">
        <f>IFERROR(VLOOKUP(U49,OCULTA!$G$63:$I$74,3,0),0)</f>
        <v>0</v>
      </c>
      <c r="W49" s="48"/>
      <c r="X49" s="23">
        <f>IFERROR(VLOOKUP(W49,OCULTA!$G$63:$I$74,3,0),0)</f>
        <v>0</v>
      </c>
      <c r="Y49" s="24">
        <f t="shared" si="17"/>
        <v>0</v>
      </c>
      <c r="Z49" s="40">
        <f t="shared" si="18"/>
        <v>1.0001000000000001E-9</v>
      </c>
      <c r="AA49" s="41">
        <f t="shared" si="19"/>
        <v>3</v>
      </c>
    </row>
    <row r="50" spans="2:27" ht="15.6" x14ac:dyDescent="0.3">
      <c r="B50" s="17">
        <f t="shared" si="14"/>
        <v>2</v>
      </c>
      <c r="C50" s="18" t="str">
        <f>VLOOKUP(6,$B$10:$C$18,2,0)</f>
        <v>Greg Taro</v>
      </c>
      <c r="D50" s="45"/>
      <c r="E50" s="20">
        <f>IFERROR(VLOOKUP(D50,OCULTA!$G$63:$H$74,2,0),0)</f>
        <v>0</v>
      </c>
      <c r="F50" s="48"/>
      <c r="G50" s="20">
        <f>IFERROR(VLOOKUP(F50,OCULTA!$G$63:$H$74,2,0),0)</f>
        <v>0</v>
      </c>
      <c r="H50" s="48"/>
      <c r="I50" s="20">
        <f>IFERROR(VLOOKUP(H50,OCULTA!$G$63:$H$74,2,0),0)</f>
        <v>0</v>
      </c>
      <c r="J50" s="48"/>
      <c r="K50" s="20">
        <f>IFERROR(VLOOKUP(J50,OCULTA!$G$63:$H$74,2,0),0)</f>
        <v>0</v>
      </c>
      <c r="L50" s="48"/>
      <c r="M50" s="20">
        <f>IFERROR(VLOOKUP(L50,OCULTA!$G$63:$H$74,2,0),0)</f>
        <v>0</v>
      </c>
      <c r="N50" s="48"/>
      <c r="O50" s="20">
        <f>IFERROR(VLOOKUP(N50,OCULTA!$G$63:$H$74,2,0),0)</f>
        <v>0</v>
      </c>
      <c r="P50" s="48"/>
      <c r="Q50" s="20">
        <f>IFERROR(VLOOKUP(P50,OCULTA!$G$63:$H$74,2,0),0)</f>
        <v>0</v>
      </c>
      <c r="R50" s="48"/>
      <c r="S50" s="20">
        <f>IFERROR(VLOOKUP(R50,OCULTA!$G$63:$H$74,2,0),0)</f>
        <v>0</v>
      </c>
      <c r="T50" s="22">
        <f>E50+G50+I50+K50+M50+O50+Q50+S50+0.0000000011</f>
        <v>1.0999999999999999E-9</v>
      </c>
      <c r="U50" s="45"/>
      <c r="V50" s="23">
        <f>IFERROR(VLOOKUP(U50,OCULTA!$G$63:$I$74,3,0),0)</f>
        <v>0</v>
      </c>
      <c r="W50" s="48"/>
      <c r="X50" s="23">
        <f>IFERROR(VLOOKUP(W50,OCULTA!$G$63:$I$74,3,0),0)</f>
        <v>0</v>
      </c>
      <c r="Y50" s="24">
        <f t="shared" si="17"/>
        <v>0</v>
      </c>
      <c r="Z50" s="40">
        <f t="shared" si="18"/>
        <v>1.1001099999999998E-9</v>
      </c>
      <c r="AA50" s="41">
        <f t="shared" si="19"/>
        <v>2</v>
      </c>
    </row>
    <row r="51" spans="2:27" ht="16.2" thickBot="1" x14ac:dyDescent="0.35">
      <c r="B51" s="27">
        <f t="shared" si="14"/>
        <v>1</v>
      </c>
      <c r="C51" s="28" t="str">
        <f>VLOOKUP(6,$B$25:$C$33,2,0)</f>
        <v>Dani J</v>
      </c>
      <c r="D51" s="46"/>
      <c r="E51" s="30">
        <f>IFERROR(VLOOKUP(D51,OCULTA!$G$63:$H$74,2,0),0)</f>
        <v>0</v>
      </c>
      <c r="F51" s="49"/>
      <c r="G51" s="30">
        <f>IFERROR(VLOOKUP(F51,OCULTA!$G$63:$H$74,2,0),0)</f>
        <v>0</v>
      </c>
      <c r="H51" s="49"/>
      <c r="I51" s="30">
        <f>IFERROR(VLOOKUP(H51,OCULTA!$G$63:$H$74,2,0),0)</f>
        <v>0</v>
      </c>
      <c r="J51" s="49"/>
      <c r="K51" s="30">
        <f>IFERROR(VLOOKUP(J51,OCULTA!$G$63:$H$74,2,0),0)</f>
        <v>0</v>
      </c>
      <c r="L51" s="49"/>
      <c r="M51" s="30">
        <f>IFERROR(VLOOKUP(L51,OCULTA!$G$63:$H$74,2,0),0)</f>
        <v>0</v>
      </c>
      <c r="N51" s="49"/>
      <c r="O51" s="30">
        <f>IFERROR(VLOOKUP(N51,OCULTA!$G$63:$H$74,2,0),0)</f>
        <v>0</v>
      </c>
      <c r="P51" s="49"/>
      <c r="Q51" s="30">
        <f>IFERROR(VLOOKUP(P51,OCULTA!$G$63:$H$74,2,0),0)</f>
        <v>0</v>
      </c>
      <c r="R51" s="49"/>
      <c r="S51" s="30">
        <f>IFERROR(VLOOKUP(R51,OCULTA!$G$63:$H$74,2,0),0)</f>
        <v>0</v>
      </c>
      <c r="T51" s="32">
        <f>E51+G51+I51+K51+M51+O51+Q51+S51+0.0000000012</f>
        <v>1.2E-9</v>
      </c>
      <c r="U51" s="46"/>
      <c r="V51" s="33">
        <f>IFERROR(VLOOKUP(U51,OCULTA!$G$63:$I$74,3,0),0)</f>
        <v>0</v>
      </c>
      <c r="W51" s="49"/>
      <c r="X51" s="33">
        <f>IFERROR(VLOOKUP(W51,OCULTA!$G$63:$I$74,3,0),0)</f>
        <v>0</v>
      </c>
      <c r="Y51" s="34">
        <f>V51+X51</f>
        <v>0</v>
      </c>
      <c r="Z51" s="42">
        <f>T51+Y51+T51/10000</f>
        <v>1.20012E-9</v>
      </c>
      <c r="AA51" s="43">
        <f>RANK(Z51,$Z$40:$Z$51,0)</f>
        <v>1</v>
      </c>
    </row>
  </sheetData>
  <sheetProtection algorithmName="SHA-512" hashValue="L5HE0Z3LOjAsoq8dMh6kkB2KwPOyRLJAST5UMySTZeRoBpv988gJ724+WPayWdZdkOZrnmN93uPIO9mX15aahA==" saltValue="/K+Q4nkeeHG5u+uoRt9BRw==" spinCount="100000" sheet="1" objects="1" scenarios="1"/>
  <mergeCells count="52">
    <mergeCell ref="B2:AA2"/>
    <mergeCell ref="B5:AA5"/>
    <mergeCell ref="D7:T7"/>
    <mergeCell ref="U7:Y7"/>
    <mergeCell ref="Z7:Z9"/>
    <mergeCell ref="AA7:AA9"/>
    <mergeCell ref="D8:E8"/>
    <mergeCell ref="F8:G8"/>
    <mergeCell ref="H8:I8"/>
    <mergeCell ref="J8:K8"/>
    <mergeCell ref="W8:X8"/>
    <mergeCell ref="Y8:Y9"/>
    <mergeCell ref="L8:M8"/>
    <mergeCell ref="N8:O8"/>
    <mergeCell ref="P8:Q8"/>
    <mergeCell ref="R8:S8"/>
    <mergeCell ref="T23:T24"/>
    <mergeCell ref="B20:AA20"/>
    <mergeCell ref="D22:T22"/>
    <mergeCell ref="U22:Y22"/>
    <mergeCell ref="Z22:Z24"/>
    <mergeCell ref="AA22:AA24"/>
    <mergeCell ref="D23:E23"/>
    <mergeCell ref="F23:G23"/>
    <mergeCell ref="H23:I23"/>
    <mergeCell ref="J23:K23"/>
    <mergeCell ref="L23:M23"/>
    <mergeCell ref="N23:O23"/>
    <mergeCell ref="P23:Q23"/>
    <mergeCell ref="R23:S23"/>
    <mergeCell ref="T8:T9"/>
    <mergeCell ref="U8:V8"/>
    <mergeCell ref="U23:V23"/>
    <mergeCell ref="W23:X23"/>
    <mergeCell ref="R38:S38"/>
    <mergeCell ref="B35:AA35"/>
    <mergeCell ref="D37:T37"/>
    <mergeCell ref="U37:Y37"/>
    <mergeCell ref="Z37:Z39"/>
    <mergeCell ref="AA37:AA39"/>
    <mergeCell ref="D38:E38"/>
    <mergeCell ref="F38:G38"/>
    <mergeCell ref="T38:T39"/>
    <mergeCell ref="U38:V38"/>
    <mergeCell ref="W38:X38"/>
    <mergeCell ref="Y23:Y24"/>
    <mergeCell ref="Y38:Y39"/>
    <mergeCell ref="H38:I38"/>
    <mergeCell ref="J38:K38"/>
    <mergeCell ref="L38:M38"/>
    <mergeCell ref="N38:O38"/>
    <mergeCell ref="P38:Q38"/>
  </mergeCells>
  <conditionalFormatting sqref="B10:B18 AA10:AA18 B25:B33 AA25:AA33">
    <cfRule type="cellIs" dxfId="26" priority="6" operator="between">
      <formula>1</formula>
      <formula>6</formula>
    </cfRule>
    <cfRule type="cellIs" dxfId="25" priority="7" operator="equal">
      <formula>1</formula>
    </cfRule>
  </conditionalFormatting>
  <conditionalFormatting sqref="B40:B51">
    <cfRule type="cellIs" dxfId="24" priority="8" operator="equal">
      <formula>1</formula>
    </cfRule>
  </conditionalFormatting>
  <conditionalFormatting sqref="D10:S18 D25:S33">
    <cfRule type="cellIs" dxfId="23" priority="5" operator="equal">
      <formula>12</formula>
    </cfRule>
  </conditionalFormatting>
  <conditionalFormatting sqref="E40:E51 G40:G51 I40:I51 K40:K51 M40:M51 O40:O51 Q40:Q51 S40:S51">
    <cfRule type="cellIs" dxfId="22" priority="3" operator="equal">
      <formula>12</formula>
    </cfRule>
  </conditionalFormatting>
  <conditionalFormatting sqref="V10:X18 V25:X33">
    <cfRule type="cellIs" dxfId="21" priority="4" operator="equal">
      <formula>40</formula>
    </cfRule>
  </conditionalFormatting>
  <conditionalFormatting sqref="V40:X51">
    <cfRule type="cellIs" dxfId="20" priority="2" operator="equal">
      <formula>40</formula>
    </cfRule>
  </conditionalFormatting>
  <conditionalFormatting sqref="AA40:AA51">
    <cfRule type="cellIs" dxfId="19" priority="1" operator="equal">
      <formula>1</formula>
    </cfRule>
  </conditionalFormatting>
  <pageMargins left="0.7" right="0.7" top="0.75" bottom="0.75" header="0.3" footer="0.3"/>
  <pictur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C7D05-3C09-4D6A-82E2-F63F4FBE1632}">
  <dimension ref="B1:M57"/>
  <sheetViews>
    <sheetView showGridLines="0" workbookViewId="0">
      <selection activeCell="G27" sqref="G27:G35"/>
    </sheetView>
  </sheetViews>
  <sheetFormatPr baseColWidth="10" defaultColWidth="9.109375" defaultRowHeight="14.4" x14ac:dyDescent="0.3"/>
  <cols>
    <col min="1" max="1" width="2.33203125" style="2" customWidth="1"/>
    <col min="2" max="2" width="3.77734375" style="2" customWidth="1"/>
    <col min="3" max="3" width="22.88671875" style="2" customWidth="1"/>
    <col min="4" max="4" width="15.77734375" style="2" customWidth="1"/>
    <col min="5" max="5" width="7.6640625" style="2" customWidth="1"/>
    <col min="6" max="6" width="5.77734375" style="2" customWidth="1"/>
    <col min="7" max="7" width="15.77734375" style="2" customWidth="1"/>
    <col min="8" max="8" width="7.6640625" style="2" customWidth="1"/>
    <col min="9" max="9" width="15.77734375" style="2" customWidth="1"/>
    <col min="10" max="10" width="7.6640625" style="2" customWidth="1"/>
    <col min="11" max="11" width="5.77734375" style="2" customWidth="1"/>
    <col min="12" max="12" width="15.77734375" style="2" customWidth="1"/>
    <col min="13" max="13" width="5.77734375" style="2" customWidth="1"/>
    <col min="14" max="16384" width="9.109375" style="2"/>
  </cols>
  <sheetData>
    <row r="1" spans="2:13" ht="15" thickBot="1" x14ac:dyDescent="0.35"/>
    <row r="2" spans="2:13" ht="58.5" customHeight="1" thickBot="1" x14ac:dyDescent="0.5">
      <c r="B2" s="82" t="s">
        <v>42</v>
      </c>
      <c r="C2" s="83"/>
      <c r="D2" s="83"/>
      <c r="E2" s="83"/>
      <c r="F2" s="83"/>
      <c r="G2" s="83"/>
      <c r="H2" s="83"/>
      <c r="I2" s="83"/>
      <c r="J2" s="83"/>
      <c r="K2" s="83"/>
      <c r="L2" s="83"/>
      <c r="M2" s="84"/>
    </row>
    <row r="3" spans="2:13" x14ac:dyDescent="0.3">
      <c r="C3" s="3"/>
    </row>
    <row r="4" spans="2:13" ht="15" thickBot="1" x14ac:dyDescent="0.35">
      <c r="C4" s="3"/>
    </row>
    <row r="5" spans="2:13" ht="18.75" customHeight="1" thickBot="1" x14ac:dyDescent="0.35">
      <c r="B5" s="79" t="s">
        <v>2</v>
      </c>
      <c r="C5" s="80"/>
      <c r="D5" s="80"/>
      <c r="E5" s="80"/>
      <c r="F5" s="80"/>
      <c r="G5" s="80"/>
      <c r="H5" s="80"/>
      <c r="I5" s="80"/>
      <c r="J5" s="80"/>
      <c r="K5" s="80"/>
      <c r="L5" s="80"/>
      <c r="M5" s="81"/>
    </row>
    <row r="6" spans="2:13" ht="15" thickBot="1" x14ac:dyDescent="0.35"/>
    <row r="7" spans="2:13" ht="15.6" x14ac:dyDescent="0.3">
      <c r="D7" s="69" t="s">
        <v>13</v>
      </c>
      <c r="E7" s="70"/>
      <c r="F7" s="70"/>
      <c r="G7" s="71" t="s">
        <v>17</v>
      </c>
      <c r="H7" s="72"/>
      <c r="I7" s="72"/>
      <c r="J7" s="72"/>
      <c r="K7" s="73"/>
      <c r="L7" s="74" t="s">
        <v>15</v>
      </c>
      <c r="M7" s="76" t="s">
        <v>12</v>
      </c>
    </row>
    <row r="8" spans="2:13" x14ac:dyDescent="0.3">
      <c r="D8" s="78" t="s">
        <v>13</v>
      </c>
      <c r="E8" s="61"/>
      <c r="F8" s="62" t="s">
        <v>15</v>
      </c>
      <c r="G8" s="87" t="s">
        <v>14</v>
      </c>
      <c r="H8" s="65"/>
      <c r="I8" s="65" t="s">
        <v>16</v>
      </c>
      <c r="J8" s="65"/>
      <c r="K8" s="60" t="s">
        <v>15</v>
      </c>
      <c r="L8" s="75"/>
      <c r="M8" s="77"/>
    </row>
    <row r="9" spans="2:13" ht="15" thickBot="1" x14ac:dyDescent="0.35">
      <c r="D9" s="51" t="s">
        <v>12</v>
      </c>
      <c r="E9" s="6" t="s">
        <v>11</v>
      </c>
      <c r="F9" s="62"/>
      <c r="G9" s="4" t="s">
        <v>12</v>
      </c>
      <c r="H9" s="5" t="s">
        <v>11</v>
      </c>
      <c r="I9" s="6" t="s">
        <v>12</v>
      </c>
      <c r="J9" s="5" t="s">
        <v>11</v>
      </c>
      <c r="K9" s="60"/>
      <c r="L9" s="75"/>
      <c r="M9" s="77"/>
    </row>
    <row r="10" spans="2:13" ht="15.6" x14ac:dyDescent="0.3">
      <c r="B10" s="7">
        <f t="shared" ref="B10:B18" si="0">M10</f>
        <v>9</v>
      </c>
      <c r="C10" s="8" t="s">
        <v>22</v>
      </c>
      <c r="D10" s="52" t="str">
        <f>IFERROR(RANK(E10,$E$10:$E$18),"")</f>
        <v/>
      </c>
      <c r="E10" s="47"/>
      <c r="F10" s="12">
        <f>E10+0.00000000001</f>
        <v>9.9999999999999994E-12</v>
      </c>
      <c r="G10" s="44"/>
      <c r="H10" s="13">
        <f>IFERROR(VLOOKUP(G10,OCULTA!$C$63:$E$71,3,0),0)</f>
        <v>0</v>
      </c>
      <c r="I10" s="47"/>
      <c r="J10" s="13">
        <f>IFERROR(VLOOKUP(I10,OCULTA!$C$63:$E$71,3,0),0)</f>
        <v>0</v>
      </c>
      <c r="K10" s="14">
        <f>H10+J10</f>
        <v>0</v>
      </c>
      <c r="L10" s="15">
        <f>F10+K10+F10/1000</f>
        <v>1.001E-11</v>
      </c>
      <c r="M10" s="16">
        <f t="shared" ref="M10:M18" si="1">RANK(L10,$L$10:$L$18,0)</f>
        <v>9</v>
      </c>
    </row>
    <row r="11" spans="2:13" ht="15.6" x14ac:dyDescent="0.3">
      <c r="B11" s="17">
        <f t="shared" si="0"/>
        <v>8</v>
      </c>
      <c r="C11" s="18" t="s">
        <v>23</v>
      </c>
      <c r="D11" s="53" t="str">
        <f t="shared" ref="D11:D18" si="2">IFERROR(RANK(E11,$E$10:$E$18),"")</f>
        <v/>
      </c>
      <c r="E11" s="48"/>
      <c r="F11" s="22">
        <f>E11+0.00000000002</f>
        <v>1.9999999999999999E-11</v>
      </c>
      <c r="G11" s="45"/>
      <c r="H11" s="23">
        <f>IFERROR(VLOOKUP(G11,OCULTA!$C$63:$E$71,3,0),0)</f>
        <v>0</v>
      </c>
      <c r="I11" s="48"/>
      <c r="J11" s="23">
        <f>IFERROR(VLOOKUP(I11,OCULTA!$C$63:$E$71,3,0),0)</f>
        <v>0</v>
      </c>
      <c r="K11" s="24">
        <f t="shared" ref="K11:K18" si="3">H11+J11</f>
        <v>0</v>
      </c>
      <c r="L11" s="25">
        <f t="shared" ref="L11:L18" si="4">F11+K11+F11/1000</f>
        <v>2.0019999999999999E-11</v>
      </c>
      <c r="M11" s="26">
        <f t="shared" si="1"/>
        <v>8</v>
      </c>
    </row>
    <row r="12" spans="2:13" ht="15.6" x14ac:dyDescent="0.3">
      <c r="B12" s="17">
        <f t="shared" si="0"/>
        <v>7</v>
      </c>
      <c r="C12" s="18" t="s">
        <v>24</v>
      </c>
      <c r="D12" s="53" t="str">
        <f t="shared" si="2"/>
        <v/>
      </c>
      <c r="E12" s="48"/>
      <c r="F12" s="22">
        <f>E12+0.00000000003</f>
        <v>3E-11</v>
      </c>
      <c r="G12" s="45"/>
      <c r="H12" s="23">
        <f>IFERROR(VLOOKUP(G12,OCULTA!$C$63:$E$71,3,0),0)</f>
        <v>0</v>
      </c>
      <c r="I12" s="48"/>
      <c r="J12" s="23">
        <f>IFERROR(VLOOKUP(I12,OCULTA!$C$63:$E$71,3,0),0)</f>
        <v>0</v>
      </c>
      <c r="K12" s="24">
        <f t="shared" si="3"/>
        <v>0</v>
      </c>
      <c r="L12" s="25">
        <f t="shared" si="4"/>
        <v>3.0029999999999999E-11</v>
      </c>
      <c r="M12" s="26">
        <f t="shared" si="1"/>
        <v>7</v>
      </c>
    </row>
    <row r="13" spans="2:13" ht="15.6" x14ac:dyDescent="0.3">
      <c r="B13" s="17">
        <f t="shared" si="0"/>
        <v>6</v>
      </c>
      <c r="C13" s="18" t="s">
        <v>25</v>
      </c>
      <c r="D13" s="53" t="str">
        <f t="shared" si="2"/>
        <v/>
      </c>
      <c r="E13" s="48"/>
      <c r="F13" s="22">
        <f>E13+0.00000000004</f>
        <v>3.9999999999999998E-11</v>
      </c>
      <c r="G13" s="45"/>
      <c r="H13" s="23">
        <f>IFERROR(VLOOKUP(G13,OCULTA!$C$63:$E$71,3,0),0)</f>
        <v>0</v>
      </c>
      <c r="I13" s="48"/>
      <c r="J13" s="23">
        <f>IFERROR(VLOOKUP(I13,OCULTA!$C$63:$E$71,3,0),0)</f>
        <v>0</v>
      </c>
      <c r="K13" s="24">
        <f t="shared" si="3"/>
        <v>0</v>
      </c>
      <c r="L13" s="25">
        <f t="shared" si="4"/>
        <v>4.0039999999999998E-11</v>
      </c>
      <c r="M13" s="26">
        <f t="shared" si="1"/>
        <v>6</v>
      </c>
    </row>
    <row r="14" spans="2:13" ht="15.6" x14ac:dyDescent="0.3">
      <c r="B14" s="17">
        <f t="shared" si="0"/>
        <v>5</v>
      </c>
      <c r="C14" s="18" t="s">
        <v>26</v>
      </c>
      <c r="D14" s="53" t="str">
        <f t="shared" ref="D14" si="5">IFERROR(RANK(E14,$E$10:$E$18),"")</f>
        <v/>
      </c>
      <c r="E14" s="48"/>
      <c r="F14" s="22">
        <f>E14+0.00000000005</f>
        <v>5.0000000000000002E-11</v>
      </c>
      <c r="G14" s="45"/>
      <c r="H14" s="23">
        <f>IFERROR(VLOOKUP(G14,OCULTA!$C$63:$E$71,3,0),0)</f>
        <v>0</v>
      </c>
      <c r="I14" s="48"/>
      <c r="J14" s="23">
        <f>IFERROR(VLOOKUP(I14,OCULTA!$C$63:$E$71,3,0),0)</f>
        <v>0</v>
      </c>
      <c r="K14" s="24">
        <f t="shared" ref="K14" si="6">H14+J14</f>
        <v>0</v>
      </c>
      <c r="L14" s="25">
        <f t="shared" ref="L14" si="7">F14+K14+F14/1000</f>
        <v>5.0050000000000004E-11</v>
      </c>
      <c r="M14" s="26">
        <f t="shared" si="1"/>
        <v>5</v>
      </c>
    </row>
    <row r="15" spans="2:13" ht="15.6" x14ac:dyDescent="0.3">
      <c r="B15" s="17">
        <f t="shared" si="0"/>
        <v>4</v>
      </c>
      <c r="C15" s="18" t="s">
        <v>27</v>
      </c>
      <c r="D15" s="53" t="str">
        <f t="shared" si="2"/>
        <v/>
      </c>
      <c r="E15" s="48"/>
      <c r="F15" s="22">
        <f>E15+0.00000000006</f>
        <v>6E-11</v>
      </c>
      <c r="G15" s="45"/>
      <c r="H15" s="23">
        <f>IFERROR(VLOOKUP(G15,OCULTA!$C$63:$E$71,3,0),0)</f>
        <v>0</v>
      </c>
      <c r="I15" s="48"/>
      <c r="J15" s="23">
        <f>IFERROR(VLOOKUP(I15,OCULTA!$C$63:$E$71,3,0),0)</f>
        <v>0</v>
      </c>
      <c r="K15" s="24">
        <f t="shared" si="3"/>
        <v>0</v>
      </c>
      <c r="L15" s="25">
        <f t="shared" si="4"/>
        <v>6.0059999999999997E-11</v>
      </c>
      <c r="M15" s="26">
        <f t="shared" si="1"/>
        <v>4</v>
      </c>
    </row>
    <row r="16" spans="2:13" ht="15.6" x14ac:dyDescent="0.3">
      <c r="B16" s="17">
        <f t="shared" si="0"/>
        <v>3</v>
      </c>
      <c r="C16" s="18" t="s">
        <v>28</v>
      </c>
      <c r="D16" s="53" t="str">
        <f t="shared" si="2"/>
        <v/>
      </c>
      <c r="E16" s="48"/>
      <c r="F16" s="22">
        <f>E16+0.00000000007</f>
        <v>7.0000000000000004E-11</v>
      </c>
      <c r="G16" s="45"/>
      <c r="H16" s="23">
        <f>IFERROR(VLOOKUP(G16,OCULTA!$C$63:$E$71,3,0),0)</f>
        <v>0</v>
      </c>
      <c r="I16" s="48"/>
      <c r="J16" s="23">
        <f>IFERROR(VLOOKUP(I16,OCULTA!$C$63:$E$71,3,0),0)</f>
        <v>0</v>
      </c>
      <c r="K16" s="24">
        <f t="shared" si="3"/>
        <v>0</v>
      </c>
      <c r="L16" s="25">
        <f t="shared" si="4"/>
        <v>7.007000000000001E-11</v>
      </c>
      <c r="M16" s="26">
        <f t="shared" si="1"/>
        <v>3</v>
      </c>
    </row>
    <row r="17" spans="2:13" ht="15.6" x14ac:dyDescent="0.3">
      <c r="B17" s="17">
        <f t="shared" si="0"/>
        <v>2</v>
      </c>
      <c r="C17" s="18" t="s">
        <v>29</v>
      </c>
      <c r="D17" s="53" t="str">
        <f t="shared" si="2"/>
        <v/>
      </c>
      <c r="E17" s="48"/>
      <c r="F17" s="22">
        <f>E17+0.00000000008</f>
        <v>7.9999999999999995E-11</v>
      </c>
      <c r="G17" s="45"/>
      <c r="H17" s="23">
        <f>IFERROR(VLOOKUP(G17,OCULTA!$C$63:$E$71,3,0),0)</f>
        <v>0</v>
      </c>
      <c r="I17" s="48"/>
      <c r="J17" s="23">
        <f>IFERROR(VLOOKUP(I17,OCULTA!$C$63:$E$71,3,0),0)</f>
        <v>0</v>
      </c>
      <c r="K17" s="24">
        <f t="shared" si="3"/>
        <v>0</v>
      </c>
      <c r="L17" s="25">
        <f t="shared" si="4"/>
        <v>8.0079999999999996E-11</v>
      </c>
      <c r="M17" s="26">
        <f t="shared" si="1"/>
        <v>2</v>
      </c>
    </row>
    <row r="18" spans="2:13" ht="16.2" thickBot="1" x14ac:dyDescent="0.35">
      <c r="B18" s="27">
        <f t="shared" si="0"/>
        <v>1</v>
      </c>
      <c r="C18" s="28" t="s">
        <v>30</v>
      </c>
      <c r="D18" s="54" t="str">
        <f t="shared" si="2"/>
        <v/>
      </c>
      <c r="E18" s="49"/>
      <c r="F18" s="32">
        <f>E18+0.00000000009</f>
        <v>8.9999999999999999E-11</v>
      </c>
      <c r="G18" s="46"/>
      <c r="H18" s="33">
        <f>IFERROR(VLOOKUP(G18,OCULTA!$C$63:$E$71,3,0),0)</f>
        <v>0</v>
      </c>
      <c r="I18" s="49"/>
      <c r="J18" s="33">
        <f>IFERROR(VLOOKUP(I18,OCULTA!$C$63:$E$71,3,0),0)</f>
        <v>0</v>
      </c>
      <c r="K18" s="34">
        <f t="shared" si="3"/>
        <v>0</v>
      </c>
      <c r="L18" s="35">
        <f t="shared" si="4"/>
        <v>9.0089999999999996E-11</v>
      </c>
      <c r="M18" s="36">
        <f t="shared" si="1"/>
        <v>1</v>
      </c>
    </row>
    <row r="19" spans="2:13" ht="15" thickBot="1" x14ac:dyDescent="0.35">
      <c r="M19" s="37"/>
    </row>
    <row r="20" spans="2:13" ht="15" thickBot="1" x14ac:dyDescent="0.35">
      <c r="D20" s="85" t="s">
        <v>21</v>
      </c>
      <c r="E20" s="86"/>
      <c r="F20" s="50">
        <f>456-SUM(F10:F18)</f>
        <v>455.99999999955003</v>
      </c>
      <c r="M20" s="37"/>
    </row>
    <row r="21" spans="2:13" ht="15" thickBot="1" x14ac:dyDescent="0.35">
      <c r="M21" s="37"/>
    </row>
    <row r="22" spans="2:13" ht="18.75" customHeight="1" thickBot="1" x14ac:dyDescent="0.35">
      <c r="B22" s="79" t="s">
        <v>20</v>
      </c>
      <c r="C22" s="80"/>
      <c r="D22" s="80"/>
      <c r="E22" s="80"/>
      <c r="F22" s="80"/>
      <c r="G22" s="80"/>
      <c r="H22" s="80"/>
      <c r="I22" s="80"/>
      <c r="J22" s="80"/>
      <c r="K22" s="80"/>
      <c r="L22" s="80"/>
      <c r="M22" s="81"/>
    </row>
    <row r="23" spans="2:13" ht="15" thickBot="1" x14ac:dyDescent="0.35"/>
    <row r="24" spans="2:13" ht="15.6" x14ac:dyDescent="0.3">
      <c r="D24" s="69" t="s">
        <v>13</v>
      </c>
      <c r="E24" s="70"/>
      <c r="F24" s="70"/>
      <c r="G24" s="71" t="s">
        <v>17</v>
      </c>
      <c r="H24" s="72"/>
      <c r="I24" s="72"/>
      <c r="J24" s="72"/>
      <c r="K24" s="73"/>
      <c r="L24" s="74" t="s">
        <v>15</v>
      </c>
      <c r="M24" s="76" t="s">
        <v>12</v>
      </c>
    </row>
    <row r="25" spans="2:13" x14ac:dyDescent="0.3">
      <c r="D25" s="78" t="s">
        <v>13</v>
      </c>
      <c r="E25" s="61"/>
      <c r="F25" s="62" t="s">
        <v>15</v>
      </c>
      <c r="G25" s="87" t="s">
        <v>14</v>
      </c>
      <c r="H25" s="65"/>
      <c r="I25" s="65" t="s">
        <v>16</v>
      </c>
      <c r="J25" s="65"/>
      <c r="K25" s="60" t="s">
        <v>15</v>
      </c>
      <c r="L25" s="75"/>
      <c r="M25" s="77"/>
    </row>
    <row r="26" spans="2:13" ht="15" thickBot="1" x14ac:dyDescent="0.35">
      <c r="D26" s="51" t="s">
        <v>12</v>
      </c>
      <c r="E26" s="6" t="s">
        <v>11</v>
      </c>
      <c r="F26" s="62"/>
      <c r="G26" s="4" t="s">
        <v>12</v>
      </c>
      <c r="H26" s="5" t="s">
        <v>11</v>
      </c>
      <c r="I26" s="6" t="s">
        <v>12</v>
      </c>
      <c r="J26" s="5" t="s">
        <v>11</v>
      </c>
      <c r="K26" s="60"/>
      <c r="L26" s="75"/>
      <c r="M26" s="77"/>
    </row>
    <row r="27" spans="2:13" ht="15.6" x14ac:dyDescent="0.3">
      <c r="B27" s="7">
        <f t="shared" ref="B27:B35" si="8">M27</f>
        <v>9</v>
      </c>
      <c r="C27" s="8" t="s">
        <v>31</v>
      </c>
      <c r="D27" s="52" t="str">
        <f>IFERROR(RANK(E27,$E$27:$E$35),"")</f>
        <v/>
      </c>
      <c r="E27" s="47"/>
      <c r="F27" s="12">
        <f>E27+0.00000000001</f>
        <v>9.9999999999999994E-12</v>
      </c>
      <c r="G27" s="44"/>
      <c r="H27" s="13">
        <f>IFERROR(VLOOKUP(G27,OCULTA!$C$63:$E$71,3,0),0)</f>
        <v>0</v>
      </c>
      <c r="I27" s="47"/>
      <c r="J27" s="13">
        <f>IFERROR(VLOOKUP(I27,OCULTA!$C$63:$E$71,3,0),0)</f>
        <v>0</v>
      </c>
      <c r="K27" s="14">
        <f>H27+J27</f>
        <v>0</v>
      </c>
      <c r="L27" s="15">
        <f>F27+K27+F27/1000</f>
        <v>1.001E-11</v>
      </c>
      <c r="M27" s="16">
        <f>RANK(L27,$L$27:$L$35,0)</f>
        <v>9</v>
      </c>
    </row>
    <row r="28" spans="2:13" ht="15.6" x14ac:dyDescent="0.3">
      <c r="B28" s="17">
        <f t="shared" si="8"/>
        <v>8</v>
      </c>
      <c r="C28" s="18" t="s">
        <v>32</v>
      </c>
      <c r="D28" s="53" t="str">
        <f t="shared" ref="D28:D35" si="9">IFERROR(RANK(E28,$E$27:$E$35),"")</f>
        <v/>
      </c>
      <c r="E28" s="48"/>
      <c r="F28" s="22">
        <f>E28+0.00000000002</f>
        <v>1.9999999999999999E-11</v>
      </c>
      <c r="G28" s="45"/>
      <c r="H28" s="23">
        <f>IFERROR(VLOOKUP(G28,OCULTA!$C$63:$E$71,3,0),0)</f>
        <v>0</v>
      </c>
      <c r="I28" s="48"/>
      <c r="J28" s="23">
        <f>IFERROR(VLOOKUP(I28,OCULTA!$C$63:$E$71,3,0),0)</f>
        <v>0</v>
      </c>
      <c r="K28" s="24">
        <f t="shared" ref="K28:K35" si="10">H28+J28</f>
        <v>0</v>
      </c>
      <c r="L28" s="25">
        <f t="shared" ref="L28:L35" si="11">F28+K28+F28/1000</f>
        <v>2.0019999999999999E-11</v>
      </c>
      <c r="M28" s="26">
        <f t="shared" ref="M28:M35" si="12">RANK(L28,$L$27:$L$35,0)</f>
        <v>8</v>
      </c>
    </row>
    <row r="29" spans="2:13" ht="15.6" x14ac:dyDescent="0.3">
      <c r="B29" s="17">
        <f t="shared" si="8"/>
        <v>7</v>
      </c>
      <c r="C29" s="18" t="s">
        <v>33</v>
      </c>
      <c r="D29" s="53" t="str">
        <f t="shared" ref="D29" si="13">IFERROR(RANK(E29,$E$27:$E$35),"")</f>
        <v/>
      </c>
      <c r="E29" s="48"/>
      <c r="F29" s="22">
        <f>E29+0.00000000003</f>
        <v>3E-11</v>
      </c>
      <c r="G29" s="45"/>
      <c r="H29" s="23">
        <f>IFERROR(VLOOKUP(G29,OCULTA!$C$63:$E$71,3,0),0)</f>
        <v>0</v>
      </c>
      <c r="I29" s="48"/>
      <c r="J29" s="23">
        <f>IFERROR(VLOOKUP(I29,OCULTA!$C$63:$E$71,3,0),0)</f>
        <v>0</v>
      </c>
      <c r="K29" s="24">
        <f t="shared" ref="K29" si="14">H29+J29</f>
        <v>0</v>
      </c>
      <c r="L29" s="25">
        <f t="shared" ref="L29" si="15">F29+K29+F29/1000</f>
        <v>3.0029999999999999E-11</v>
      </c>
      <c r="M29" s="26">
        <f t="shared" ref="M29" si="16">RANK(L29,$L$27:$L$35,0)</f>
        <v>7</v>
      </c>
    </row>
    <row r="30" spans="2:13" ht="15.6" x14ac:dyDescent="0.3">
      <c r="B30" s="17">
        <f t="shared" si="8"/>
        <v>6</v>
      </c>
      <c r="C30" s="18" t="s">
        <v>34</v>
      </c>
      <c r="D30" s="53" t="str">
        <f t="shared" si="9"/>
        <v/>
      </c>
      <c r="E30" s="48"/>
      <c r="F30" s="22">
        <f>E30+0.00000000004</f>
        <v>3.9999999999999998E-11</v>
      </c>
      <c r="G30" s="45"/>
      <c r="H30" s="23">
        <f>IFERROR(VLOOKUP(G30,OCULTA!$C$63:$E$71,3,0),0)</f>
        <v>0</v>
      </c>
      <c r="I30" s="48"/>
      <c r="J30" s="23">
        <f>IFERROR(VLOOKUP(I30,OCULTA!$C$63:$E$71,3,0),0)</f>
        <v>0</v>
      </c>
      <c r="K30" s="24">
        <f t="shared" si="10"/>
        <v>0</v>
      </c>
      <c r="L30" s="25">
        <f t="shared" si="11"/>
        <v>4.0039999999999998E-11</v>
      </c>
      <c r="M30" s="26">
        <f t="shared" si="12"/>
        <v>6</v>
      </c>
    </row>
    <row r="31" spans="2:13" ht="15.6" x14ac:dyDescent="0.3">
      <c r="B31" s="17">
        <f t="shared" si="8"/>
        <v>5</v>
      </c>
      <c r="C31" s="18" t="s">
        <v>35</v>
      </c>
      <c r="D31" s="53" t="str">
        <f t="shared" si="9"/>
        <v/>
      </c>
      <c r="E31" s="48"/>
      <c r="F31" s="22">
        <f>E31+0.00000000005</f>
        <v>5.0000000000000002E-11</v>
      </c>
      <c r="G31" s="45"/>
      <c r="H31" s="23">
        <f>IFERROR(VLOOKUP(G31,OCULTA!$C$63:$E$71,3,0),0)</f>
        <v>0</v>
      </c>
      <c r="I31" s="48"/>
      <c r="J31" s="23">
        <f>IFERROR(VLOOKUP(I31,OCULTA!$C$63:$E$71,3,0),0)</f>
        <v>0</v>
      </c>
      <c r="K31" s="24">
        <f t="shared" si="10"/>
        <v>0</v>
      </c>
      <c r="L31" s="25">
        <f t="shared" si="11"/>
        <v>5.0050000000000004E-11</v>
      </c>
      <c r="M31" s="26">
        <f t="shared" si="12"/>
        <v>5</v>
      </c>
    </row>
    <row r="32" spans="2:13" ht="15.6" x14ac:dyDescent="0.3">
      <c r="B32" s="17">
        <f t="shared" si="8"/>
        <v>4</v>
      </c>
      <c r="C32" s="18" t="s">
        <v>36</v>
      </c>
      <c r="D32" s="53" t="str">
        <f t="shared" si="9"/>
        <v/>
      </c>
      <c r="E32" s="48"/>
      <c r="F32" s="22">
        <f>E32+0.00000000006</f>
        <v>6E-11</v>
      </c>
      <c r="G32" s="45"/>
      <c r="H32" s="23">
        <f>IFERROR(VLOOKUP(G32,OCULTA!$C$63:$E$71,3,0),0)</f>
        <v>0</v>
      </c>
      <c r="I32" s="48"/>
      <c r="J32" s="23">
        <f>IFERROR(VLOOKUP(I32,OCULTA!$C$63:$E$71,3,0),0)</f>
        <v>0</v>
      </c>
      <c r="K32" s="24">
        <f t="shared" si="10"/>
        <v>0</v>
      </c>
      <c r="L32" s="25">
        <f t="shared" si="11"/>
        <v>6.0059999999999997E-11</v>
      </c>
      <c r="M32" s="26">
        <f t="shared" si="12"/>
        <v>4</v>
      </c>
    </row>
    <row r="33" spans="2:13" ht="15.6" x14ac:dyDescent="0.3">
      <c r="B33" s="17">
        <f t="shared" si="8"/>
        <v>3</v>
      </c>
      <c r="C33" s="18" t="s">
        <v>37</v>
      </c>
      <c r="D33" s="53" t="str">
        <f t="shared" si="9"/>
        <v/>
      </c>
      <c r="E33" s="48"/>
      <c r="F33" s="22">
        <f>E33+0.00000000007</f>
        <v>7.0000000000000004E-11</v>
      </c>
      <c r="G33" s="45"/>
      <c r="H33" s="23">
        <f>IFERROR(VLOOKUP(G33,OCULTA!$C$63:$E$71,3,0),0)</f>
        <v>0</v>
      </c>
      <c r="I33" s="48"/>
      <c r="J33" s="23">
        <f>IFERROR(VLOOKUP(I33,OCULTA!$C$63:$E$71,3,0),0)</f>
        <v>0</v>
      </c>
      <c r="K33" s="24">
        <f t="shared" si="10"/>
        <v>0</v>
      </c>
      <c r="L33" s="25">
        <f t="shared" si="11"/>
        <v>7.007000000000001E-11</v>
      </c>
      <c r="M33" s="26">
        <f t="shared" si="12"/>
        <v>3</v>
      </c>
    </row>
    <row r="34" spans="2:13" ht="15.6" x14ac:dyDescent="0.3">
      <c r="B34" s="17">
        <f t="shared" si="8"/>
        <v>2</v>
      </c>
      <c r="C34" s="18" t="s">
        <v>38</v>
      </c>
      <c r="D34" s="53" t="str">
        <f>IFERROR(RANK(E34,$E$27:$E$35),"")</f>
        <v/>
      </c>
      <c r="E34" s="48"/>
      <c r="F34" s="22">
        <f>E34+0.00000000008</f>
        <v>7.9999999999999995E-11</v>
      </c>
      <c r="G34" s="45"/>
      <c r="H34" s="23">
        <f>IFERROR(VLOOKUP(G34,OCULTA!$C$63:$E$71,3,0),0)</f>
        <v>0</v>
      </c>
      <c r="I34" s="48"/>
      <c r="J34" s="23">
        <f>IFERROR(VLOOKUP(I34,OCULTA!$C$63:$E$71,3,0),0)</f>
        <v>0</v>
      </c>
      <c r="K34" s="24">
        <f t="shared" si="10"/>
        <v>0</v>
      </c>
      <c r="L34" s="25">
        <f t="shared" si="11"/>
        <v>8.0079999999999996E-11</v>
      </c>
      <c r="M34" s="26">
        <f t="shared" si="12"/>
        <v>2</v>
      </c>
    </row>
    <row r="35" spans="2:13" ht="16.2" thickBot="1" x14ac:dyDescent="0.35">
      <c r="B35" s="27">
        <f t="shared" si="8"/>
        <v>1</v>
      </c>
      <c r="C35" s="28" t="s">
        <v>39</v>
      </c>
      <c r="D35" s="54" t="str">
        <f t="shared" si="9"/>
        <v/>
      </c>
      <c r="E35" s="49"/>
      <c r="F35" s="32">
        <f>E35+0.00000000009</f>
        <v>8.9999999999999999E-11</v>
      </c>
      <c r="G35" s="46"/>
      <c r="H35" s="33">
        <f>IFERROR(VLOOKUP(G35,OCULTA!$C$63:$E$71,3,0),0)</f>
        <v>0</v>
      </c>
      <c r="I35" s="49"/>
      <c r="J35" s="33">
        <f>IFERROR(VLOOKUP(I35,OCULTA!$C$63:$E$71,3,0),0)</f>
        <v>0</v>
      </c>
      <c r="K35" s="34">
        <f t="shared" si="10"/>
        <v>0</v>
      </c>
      <c r="L35" s="35">
        <f t="shared" si="11"/>
        <v>9.0089999999999996E-11</v>
      </c>
      <c r="M35" s="36">
        <f t="shared" si="12"/>
        <v>1</v>
      </c>
    </row>
    <row r="36" spans="2:13" ht="15" thickBot="1" x14ac:dyDescent="0.35">
      <c r="M36" s="37"/>
    </row>
    <row r="37" spans="2:13" ht="15" thickBot="1" x14ac:dyDescent="0.35">
      <c r="D37" s="85" t="s">
        <v>21</v>
      </c>
      <c r="E37" s="86"/>
      <c r="F37" s="50">
        <f>456-SUM(F27:F35)</f>
        <v>455.99999999955003</v>
      </c>
      <c r="M37" s="37"/>
    </row>
    <row r="38" spans="2:13" ht="15" thickBot="1" x14ac:dyDescent="0.35">
      <c r="M38" s="37"/>
    </row>
    <row r="39" spans="2:13" ht="21.75" customHeight="1" thickBot="1" x14ac:dyDescent="0.45">
      <c r="B39" s="66" t="s">
        <v>18</v>
      </c>
      <c r="C39" s="67"/>
      <c r="D39" s="67"/>
      <c r="E39" s="67"/>
      <c r="F39" s="67"/>
      <c r="G39" s="67"/>
      <c r="H39" s="67"/>
      <c r="I39" s="67"/>
      <c r="J39" s="67"/>
      <c r="K39" s="67"/>
      <c r="L39" s="67"/>
      <c r="M39" s="68"/>
    </row>
    <row r="40" spans="2:13" ht="15" thickBot="1" x14ac:dyDescent="0.35"/>
    <row r="41" spans="2:13" ht="15.6" x14ac:dyDescent="0.3">
      <c r="D41" s="69" t="s">
        <v>13</v>
      </c>
      <c r="E41" s="70"/>
      <c r="F41" s="70"/>
      <c r="G41" s="71" t="s">
        <v>17</v>
      </c>
      <c r="H41" s="72"/>
      <c r="I41" s="72"/>
      <c r="J41" s="72"/>
      <c r="K41" s="73"/>
      <c r="L41" s="74" t="s">
        <v>15</v>
      </c>
      <c r="M41" s="76" t="s">
        <v>12</v>
      </c>
    </row>
    <row r="42" spans="2:13" x14ac:dyDescent="0.3">
      <c r="D42" s="78" t="s">
        <v>13</v>
      </c>
      <c r="E42" s="61"/>
      <c r="F42" s="62" t="s">
        <v>15</v>
      </c>
      <c r="G42" s="87" t="s">
        <v>14</v>
      </c>
      <c r="H42" s="65"/>
      <c r="I42" s="65" t="s">
        <v>16</v>
      </c>
      <c r="J42" s="65"/>
      <c r="K42" s="60" t="s">
        <v>15</v>
      </c>
      <c r="L42" s="75"/>
      <c r="M42" s="77"/>
    </row>
    <row r="43" spans="2:13" ht="15" thickBot="1" x14ac:dyDescent="0.35">
      <c r="D43" s="51" t="s">
        <v>12</v>
      </c>
      <c r="E43" s="6" t="s">
        <v>11</v>
      </c>
      <c r="F43" s="62"/>
      <c r="G43" s="4" t="s">
        <v>12</v>
      </c>
      <c r="H43" s="5" t="s">
        <v>11</v>
      </c>
      <c r="I43" s="6" t="s">
        <v>12</v>
      </c>
      <c r="J43" s="5" t="s">
        <v>11</v>
      </c>
      <c r="K43" s="60"/>
      <c r="L43" s="75"/>
      <c r="M43" s="77"/>
    </row>
    <row r="44" spans="2:13" ht="15.6" x14ac:dyDescent="0.3">
      <c r="B44" s="7">
        <f>M44</f>
        <v>12</v>
      </c>
      <c r="C44" s="8" t="str">
        <f>VLOOKUP(1,$B$10:$C$18,2,0)</f>
        <v>Kenneth</v>
      </c>
      <c r="D44" s="52" t="str">
        <f>IFERROR(RANK(E44,$E$44:$E$55),"")</f>
        <v/>
      </c>
      <c r="E44" s="47"/>
      <c r="F44" s="12">
        <f>E44+0.00000000001</f>
        <v>9.9999999999999994E-12</v>
      </c>
      <c r="G44" s="44"/>
      <c r="H44" s="13">
        <f>IFERROR(VLOOKUP(G44,OCULTA!$G$63:$I$74,3,0),0)</f>
        <v>0</v>
      </c>
      <c r="I44" s="47"/>
      <c r="J44" s="13">
        <f>IFERROR(VLOOKUP(I44,OCULTA!$G$63:$I$74,3,0),0)</f>
        <v>0</v>
      </c>
      <c r="K44" s="14">
        <f>H44+J44</f>
        <v>0</v>
      </c>
      <c r="L44" s="15">
        <f>F44+K44+F44/1000</f>
        <v>1.001E-11</v>
      </c>
      <c r="M44" s="16">
        <f>RANK(L44,$L$44:$L$55,0)</f>
        <v>12</v>
      </c>
    </row>
    <row r="45" spans="2:13" ht="15.6" x14ac:dyDescent="0.3">
      <c r="B45" s="17">
        <f t="shared" ref="B45:B55" si="17">M45</f>
        <v>11</v>
      </c>
      <c r="C45" s="18" t="str">
        <f>VLOOKUP(1,$B$27:$C$35,2,0)</f>
        <v>Miranda! &amp; Bailamamá</v>
      </c>
      <c r="D45" s="53" t="str">
        <f t="shared" ref="D45:D49" si="18">IFERROR(RANK(E45,$E$44:$E$55),"")</f>
        <v/>
      </c>
      <c r="E45" s="48"/>
      <c r="F45" s="22">
        <f>E45+0.00000000002</f>
        <v>1.9999999999999999E-11</v>
      </c>
      <c r="G45" s="45"/>
      <c r="H45" s="23">
        <f>IFERROR(VLOOKUP(G45,OCULTA!$G$63:$I$74,3,0),0)</f>
        <v>0</v>
      </c>
      <c r="I45" s="48"/>
      <c r="J45" s="23">
        <f>IFERROR(VLOOKUP(I45,OCULTA!$G$63:$I$74,3,0),0)</f>
        <v>0</v>
      </c>
      <c r="K45" s="24">
        <f t="shared" ref="K45:K55" si="19">H45+J45</f>
        <v>0</v>
      </c>
      <c r="L45" s="25">
        <f t="shared" ref="L45:L54" si="20">F45+K45+F45/1000</f>
        <v>2.0019999999999999E-11</v>
      </c>
      <c r="M45" s="26">
        <f t="shared" ref="M45:M55" si="21">RANK(L45,$L$44:$L$55,0)</f>
        <v>11</v>
      </c>
    </row>
    <row r="46" spans="2:13" ht="15.6" x14ac:dyDescent="0.3">
      <c r="B46" s="17">
        <f t="shared" si="17"/>
        <v>10</v>
      </c>
      <c r="C46" s="18" t="str">
        <f>VLOOKUP(2,$B$10:$C$18,2,0)</f>
        <v>Mikel Herzog Jr.</v>
      </c>
      <c r="D46" s="53" t="str">
        <f t="shared" si="18"/>
        <v/>
      </c>
      <c r="E46" s="48"/>
      <c r="F46" s="22">
        <f>E46+0.00000000003</f>
        <v>3E-11</v>
      </c>
      <c r="G46" s="45"/>
      <c r="H46" s="23">
        <f>IFERROR(VLOOKUP(G46,OCULTA!$G$63:$I$74,3,0),0)</f>
        <v>0</v>
      </c>
      <c r="I46" s="48"/>
      <c r="J46" s="23">
        <f>IFERROR(VLOOKUP(I46,OCULTA!$G$63:$I$74,3,0),0)</f>
        <v>0</v>
      </c>
      <c r="K46" s="24">
        <f t="shared" si="19"/>
        <v>0</v>
      </c>
      <c r="L46" s="25">
        <f t="shared" si="20"/>
        <v>3.0029999999999999E-11</v>
      </c>
      <c r="M46" s="26">
        <f t="shared" si="21"/>
        <v>10</v>
      </c>
    </row>
    <row r="47" spans="2:13" ht="15.6" x14ac:dyDescent="0.3">
      <c r="B47" s="17">
        <f t="shared" si="17"/>
        <v>9</v>
      </c>
      <c r="C47" s="18" t="str">
        <f>VLOOKUP(2,$B$27:$C$35,2,0)</f>
        <v>Mayo</v>
      </c>
      <c r="D47" s="53" t="str">
        <f>IFERROR(RANK(E47,$E$44:$E$55),"")</f>
        <v/>
      </c>
      <c r="E47" s="48"/>
      <c r="F47" s="22">
        <f>E47+0.00000000004</f>
        <v>3.9999999999999998E-11</v>
      </c>
      <c r="G47" s="45"/>
      <c r="H47" s="23">
        <f>IFERROR(VLOOKUP(G47,OCULTA!$G$63:$I$74,3,0),0)</f>
        <v>0</v>
      </c>
      <c r="I47" s="48"/>
      <c r="J47" s="23">
        <f>IFERROR(VLOOKUP(I47,OCULTA!$G$63:$I$74,3,0),0)</f>
        <v>0</v>
      </c>
      <c r="K47" s="24">
        <f t="shared" si="19"/>
        <v>0</v>
      </c>
      <c r="L47" s="25">
        <f t="shared" si="20"/>
        <v>4.0039999999999998E-11</v>
      </c>
      <c r="M47" s="26">
        <f t="shared" si="21"/>
        <v>9</v>
      </c>
    </row>
    <row r="48" spans="2:13" ht="15.6" x14ac:dyDescent="0.3">
      <c r="B48" s="17">
        <f t="shared" si="17"/>
        <v>8</v>
      </c>
      <c r="C48" s="18" t="str">
        <f>VLOOKUP(3,$B$10:$C$18,2,0)</f>
        <v>T Grox &amp; Lucycalys</v>
      </c>
      <c r="D48" s="53" t="str">
        <f t="shared" si="18"/>
        <v/>
      </c>
      <c r="E48" s="48"/>
      <c r="F48" s="22">
        <f>E48+0.00000000005</f>
        <v>5.0000000000000002E-11</v>
      </c>
      <c r="G48" s="45"/>
      <c r="H48" s="23">
        <f>IFERROR(VLOOKUP(G48,OCULTA!$G$63:$I$74,3,0),0)</f>
        <v>0</v>
      </c>
      <c r="I48" s="48"/>
      <c r="J48" s="23">
        <f>IFERROR(VLOOKUP(I48,OCULTA!$G$63:$I$74,3,0),0)</f>
        <v>0</v>
      </c>
      <c r="K48" s="24">
        <f t="shared" si="19"/>
        <v>0</v>
      </c>
      <c r="L48" s="25">
        <f t="shared" si="20"/>
        <v>5.0050000000000004E-11</v>
      </c>
      <c r="M48" s="26">
        <f t="shared" si="21"/>
        <v>8</v>
      </c>
    </row>
    <row r="49" spans="2:13" ht="15.6" x14ac:dyDescent="0.3">
      <c r="B49" s="17">
        <f t="shared" si="17"/>
        <v>7</v>
      </c>
      <c r="C49" s="18" t="str">
        <f>VLOOKUP(3,$B$27:$C$35,2,0)</f>
        <v>Rosalinda Galán</v>
      </c>
      <c r="D49" s="53" t="str">
        <f t="shared" si="18"/>
        <v/>
      </c>
      <c r="E49" s="48"/>
      <c r="F49" s="22">
        <f>E49+0.00000000006</f>
        <v>6E-11</v>
      </c>
      <c r="G49" s="45"/>
      <c r="H49" s="23">
        <f>IFERROR(VLOOKUP(G49,OCULTA!$G$63:$I$74,3,0),0)</f>
        <v>0</v>
      </c>
      <c r="I49" s="48"/>
      <c r="J49" s="23">
        <f>IFERROR(VLOOKUP(I49,OCULTA!$G$63:$I$74,3,0),0)</f>
        <v>0</v>
      </c>
      <c r="K49" s="24">
        <f t="shared" si="19"/>
        <v>0</v>
      </c>
      <c r="L49" s="25">
        <f t="shared" si="20"/>
        <v>6.0059999999999997E-11</v>
      </c>
      <c r="M49" s="26">
        <f t="shared" si="21"/>
        <v>7</v>
      </c>
    </row>
    <row r="50" spans="2:13" ht="15.6" x14ac:dyDescent="0.3">
      <c r="B50" s="17">
        <f t="shared" si="17"/>
        <v>6</v>
      </c>
      <c r="C50" s="18" t="str">
        <f>VLOOKUP(4,$B$10:$C$18,2,0)</f>
        <v>Dora &amp; M Collins</v>
      </c>
      <c r="D50" s="53" t="str">
        <f t="shared" ref="D50:D53" si="22">IFERROR(RANK(E50,$E$44:$E$55),"")</f>
        <v/>
      </c>
      <c r="E50" s="48"/>
      <c r="F50" s="22">
        <f>E50+0.00000000007</f>
        <v>7.0000000000000004E-11</v>
      </c>
      <c r="G50" s="45"/>
      <c r="H50" s="23">
        <f>IFERROR(VLOOKUP(G50,OCULTA!$G$63:$I$74,3,0),0)</f>
        <v>0</v>
      </c>
      <c r="I50" s="48"/>
      <c r="J50" s="23">
        <f>IFERROR(VLOOKUP(I50,OCULTA!$G$63:$I$74,3,0),0)</f>
        <v>0</v>
      </c>
      <c r="K50" s="24">
        <f t="shared" ref="K50:K53" si="23">H50+J50</f>
        <v>0</v>
      </c>
      <c r="L50" s="25">
        <f t="shared" ref="L50:L53" si="24">F50+K50+F50/1000</f>
        <v>7.007000000000001E-11</v>
      </c>
      <c r="M50" s="26">
        <f t="shared" ref="M50:M53" si="25">RANK(L50,$L$44:$L$55,0)</f>
        <v>6</v>
      </c>
    </row>
    <row r="51" spans="2:13" ht="15.6" x14ac:dyDescent="0.3">
      <c r="B51" s="17">
        <f t="shared" si="17"/>
        <v>5</v>
      </c>
      <c r="C51" s="18" t="str">
        <f>VLOOKUP(4,$B$27:$C$35,2,0)</f>
        <v>Atyat</v>
      </c>
      <c r="D51" s="53" t="str">
        <f>IFERROR(RANK(E51,$E$44:$E$55),"")</f>
        <v/>
      </c>
      <c r="E51" s="48"/>
      <c r="F51" s="22">
        <f>E51+0.00000000008</f>
        <v>7.9999999999999995E-11</v>
      </c>
      <c r="G51" s="45"/>
      <c r="H51" s="23">
        <f>IFERROR(VLOOKUP(G51,OCULTA!$G$63:$I$74,3,0),0)</f>
        <v>0</v>
      </c>
      <c r="I51" s="48"/>
      <c r="J51" s="23">
        <f>IFERROR(VLOOKUP(I51,OCULTA!$G$63:$I$74,3,0),0)</f>
        <v>0</v>
      </c>
      <c r="K51" s="24">
        <f t="shared" si="23"/>
        <v>0</v>
      </c>
      <c r="L51" s="25">
        <f t="shared" si="24"/>
        <v>8.0079999999999996E-11</v>
      </c>
      <c r="M51" s="26">
        <f t="shared" si="25"/>
        <v>5</v>
      </c>
    </row>
    <row r="52" spans="2:13" ht="15.6" x14ac:dyDescent="0.3">
      <c r="B52" s="17">
        <f t="shared" si="17"/>
        <v>4</v>
      </c>
      <c r="C52" s="18" t="str">
        <f>VLOOKUP(5,$B$10:$C$18,2,0)</f>
        <v>Izan Llunas</v>
      </c>
      <c r="D52" s="53" t="str">
        <f t="shared" si="22"/>
        <v/>
      </c>
      <c r="E52" s="48"/>
      <c r="F52" s="22">
        <f>E52+0.00000000009</f>
        <v>8.9999999999999999E-11</v>
      </c>
      <c r="G52" s="45"/>
      <c r="H52" s="23">
        <f>IFERROR(VLOOKUP(G52,OCULTA!$G$63:$I$74,3,0),0)</f>
        <v>0</v>
      </c>
      <c r="I52" s="48"/>
      <c r="J52" s="23">
        <f>IFERROR(VLOOKUP(I52,OCULTA!$G$63:$I$74,3,0),0)</f>
        <v>0</v>
      </c>
      <c r="K52" s="24">
        <f t="shared" si="23"/>
        <v>0</v>
      </c>
      <c r="L52" s="25">
        <f>F52+K52+F52/1000</f>
        <v>9.0089999999999996E-11</v>
      </c>
      <c r="M52" s="26">
        <f t="shared" si="25"/>
        <v>4</v>
      </c>
    </row>
    <row r="53" spans="2:13" ht="15.6" x14ac:dyDescent="0.3">
      <c r="B53" s="17">
        <f t="shared" si="17"/>
        <v>3</v>
      </c>
      <c r="C53" s="18" t="str">
        <f>VLOOKUP(5,$B$27:$C$35,2,0)</f>
        <v>The Quinquis</v>
      </c>
      <c r="D53" s="53" t="str">
        <f t="shared" si="22"/>
        <v/>
      </c>
      <c r="E53" s="48"/>
      <c r="F53" s="22">
        <f>E53+0.0000000001</f>
        <v>1E-10</v>
      </c>
      <c r="G53" s="45"/>
      <c r="H53" s="23">
        <f>IFERROR(VLOOKUP(G53,OCULTA!$G$63:$I$74,3,0),0)</f>
        <v>0</v>
      </c>
      <c r="I53" s="48"/>
      <c r="J53" s="23">
        <f>IFERROR(VLOOKUP(I53,OCULTA!$G$63:$I$74,3,0),0)</f>
        <v>0</v>
      </c>
      <c r="K53" s="24">
        <f t="shared" si="23"/>
        <v>0</v>
      </c>
      <c r="L53" s="25">
        <f t="shared" si="24"/>
        <v>1.0010000000000001E-10</v>
      </c>
      <c r="M53" s="26">
        <f t="shared" si="25"/>
        <v>3</v>
      </c>
    </row>
    <row r="54" spans="2:13" ht="15.6" x14ac:dyDescent="0.3">
      <c r="B54" s="17">
        <f t="shared" si="17"/>
        <v>2</v>
      </c>
      <c r="C54" s="18" t="str">
        <f>VLOOKUP(6,$B$10:$C$18,2,0)</f>
        <v>Greg Taro</v>
      </c>
      <c r="D54" s="53" t="str">
        <f>IFERROR(RANK(E54,$E$44:$E$55),"")</f>
        <v/>
      </c>
      <c r="E54" s="48"/>
      <c r="F54" s="22">
        <f>E54+0.00000000011</f>
        <v>1.0999999999999999E-10</v>
      </c>
      <c r="G54" s="45"/>
      <c r="H54" s="23">
        <f>IFERROR(VLOOKUP(G54,OCULTA!$G$63:$I$74,3,0),0)</f>
        <v>0</v>
      </c>
      <c r="I54" s="48"/>
      <c r="J54" s="23">
        <f>IFERROR(VLOOKUP(I54,OCULTA!$G$63:$I$74,3,0),0)</f>
        <v>0</v>
      </c>
      <c r="K54" s="24">
        <f t="shared" si="19"/>
        <v>0</v>
      </c>
      <c r="L54" s="25">
        <f t="shared" si="20"/>
        <v>1.1011E-10</v>
      </c>
      <c r="M54" s="26">
        <f t="shared" si="21"/>
        <v>2</v>
      </c>
    </row>
    <row r="55" spans="2:13" ht="16.2" thickBot="1" x14ac:dyDescent="0.35">
      <c r="B55" s="27">
        <f t="shared" si="17"/>
        <v>1</v>
      </c>
      <c r="C55" s="28" t="str">
        <f>VLOOKUP(6,$B$27:$C$35,2,0)</f>
        <v>Dani J</v>
      </c>
      <c r="D55" s="54" t="str">
        <f>IFERROR(RANK(E55,$E$44:$E$55),"")</f>
        <v/>
      </c>
      <c r="E55" s="49"/>
      <c r="F55" s="32">
        <f>E55+0.00000000012</f>
        <v>1.2E-10</v>
      </c>
      <c r="G55" s="46"/>
      <c r="H55" s="33">
        <f>IFERROR(VLOOKUP(G55,OCULTA!$G$63:$I$74,3,0),0)</f>
        <v>0</v>
      </c>
      <c r="I55" s="49"/>
      <c r="J55" s="33">
        <f>IFERROR(VLOOKUP(I55,OCULTA!$G$63:$I$74,3,0),0)</f>
        <v>0</v>
      </c>
      <c r="K55" s="34">
        <f t="shared" si="19"/>
        <v>0</v>
      </c>
      <c r="L55" s="35">
        <f>F55+K55+F55/1000</f>
        <v>1.2011999999999999E-10</v>
      </c>
      <c r="M55" s="36">
        <f t="shared" si="21"/>
        <v>1</v>
      </c>
    </row>
    <row r="56" spans="2:13" ht="15" thickBot="1" x14ac:dyDescent="0.35"/>
    <row r="57" spans="2:13" ht="15" thickBot="1" x14ac:dyDescent="0.35">
      <c r="D57" s="85" t="s">
        <v>21</v>
      </c>
      <c r="E57" s="86"/>
      <c r="F57" s="50">
        <f>464-SUM(F44:F55)</f>
        <v>463.99999999921999</v>
      </c>
    </row>
  </sheetData>
  <sheetProtection algorithmName="SHA-512" hashValue="FGz9KQiDcuZ/I/se9N1vnXkG8eqSMZX5c8HsPWEGlpljVPhUAbiudIoLhAPFhiTQGKGOIJkdRcQXNJxKSLFzSw==" saltValue="1Q0/DCRGZWYqugjVK6djSA==" spinCount="100000" sheet="1" objects="1" scenarios="1"/>
  <mergeCells count="34">
    <mergeCell ref="D37:E37"/>
    <mergeCell ref="D57:E57"/>
    <mergeCell ref="B2:M2"/>
    <mergeCell ref="B5:M5"/>
    <mergeCell ref="D7:F7"/>
    <mergeCell ref="G7:K7"/>
    <mergeCell ref="L7:L9"/>
    <mergeCell ref="M7:M9"/>
    <mergeCell ref="D8:E8"/>
    <mergeCell ref="I8:J8"/>
    <mergeCell ref="K8:K9"/>
    <mergeCell ref="F8:F9"/>
    <mergeCell ref="G8:H8"/>
    <mergeCell ref="B22:M22"/>
    <mergeCell ref="D24:F24"/>
    <mergeCell ref="G24:K24"/>
    <mergeCell ref="B39:M39"/>
    <mergeCell ref="D41:F41"/>
    <mergeCell ref="G41:K41"/>
    <mergeCell ref="L41:L43"/>
    <mergeCell ref="M41:M43"/>
    <mergeCell ref="D42:E42"/>
    <mergeCell ref="F42:F43"/>
    <mergeCell ref="G42:H42"/>
    <mergeCell ref="I42:J42"/>
    <mergeCell ref="K42:K43"/>
    <mergeCell ref="I25:J25"/>
    <mergeCell ref="K25:K26"/>
    <mergeCell ref="L24:L26"/>
    <mergeCell ref="M24:M26"/>
    <mergeCell ref="D20:E20"/>
    <mergeCell ref="D25:E25"/>
    <mergeCell ref="F25:F26"/>
    <mergeCell ref="G25:H25"/>
  </mergeCells>
  <conditionalFormatting sqref="B10:B18 M10:M18">
    <cfRule type="cellIs" dxfId="18" priority="42" operator="between">
      <formula>1</formula>
      <formula>4</formula>
    </cfRule>
    <cfRule type="cellIs" dxfId="17" priority="43" operator="equal">
      <formula>1</formula>
    </cfRule>
  </conditionalFormatting>
  <conditionalFormatting sqref="B27:B35">
    <cfRule type="cellIs" dxfId="16" priority="15" operator="between">
      <formula>1</formula>
      <formula>4</formula>
    </cfRule>
    <cfRule type="cellIs" dxfId="15" priority="16" operator="equal">
      <formula>1</formula>
    </cfRule>
  </conditionalFormatting>
  <conditionalFormatting sqref="B44:B55">
    <cfRule type="cellIs" dxfId="14" priority="12" operator="equal">
      <formula>1</formula>
    </cfRule>
  </conditionalFormatting>
  <conditionalFormatting sqref="H10:J18">
    <cfRule type="cellIs" dxfId="13" priority="32" operator="equal">
      <formula>40</formula>
    </cfRule>
  </conditionalFormatting>
  <conditionalFormatting sqref="H27:J35">
    <cfRule type="cellIs" dxfId="12" priority="13" operator="equal">
      <formula>40</formula>
    </cfRule>
  </conditionalFormatting>
  <conditionalFormatting sqref="H44:J55">
    <cfRule type="cellIs" dxfId="11" priority="7" operator="equal">
      <formula>40</formula>
    </cfRule>
  </conditionalFormatting>
  <conditionalFormatting sqref="M27:M35">
    <cfRule type="cellIs" dxfId="10" priority="3" operator="between">
      <formula>1</formula>
      <formula>4</formula>
    </cfRule>
    <cfRule type="cellIs" dxfId="9" priority="4" operator="equal">
      <formula>1</formula>
    </cfRule>
  </conditionalFormatting>
  <conditionalFormatting sqref="M44:M55">
    <cfRule type="cellIs" dxfId="8" priority="2" operator="equal">
      <formula>1</formula>
    </cfRule>
  </conditionalFormatting>
  <dataValidations count="2">
    <dataValidation type="whole" allowBlank="1" showInputMessage="1" showErrorMessage="1" errorTitle="¡Ojo al dato!" error="Las puntuaciones que otorga el jurado van mínimo desde los 16 puntos hasta un máximo de 96 puntos." sqref="E27:E35 E10:E18" xr:uid="{134B14EA-140C-412C-B4A3-EF4A722E1873}">
      <formula1>16</formula1>
      <formula2>96</formula2>
    </dataValidation>
    <dataValidation type="whole" allowBlank="1" showInputMessage="1" showErrorMessage="1" errorTitle="¡Ojo al dato!" error="Las puntuaciones que otorga el jurado van mínimo desde los 16 puntos hasta un máximo de 96 puntos." sqref="E44:E48 E50:E55 E49" xr:uid="{3E33B8AE-1253-4C32-818B-1AA41C92AD60}">
      <formula1>0</formula1>
      <formula2>96</formula2>
    </dataValidation>
  </dataValidations>
  <pageMargins left="0.7" right="0.7" top="0.75" bottom="0.75" header="0.3" footer="0.3"/>
  <ignoredErrors>
    <ignoredError sqref="B39:E40 B45:B47 B15:B18 K15:M18 F39:M40 B19:M19 K10 M10 F22:M22 B22:E22 B44 B54:B55 B41:C43 K11:M13 B10:B13 B48:B49" formula="1"/>
  </ignoredErrors>
  <pictur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B51"/>
  <sheetViews>
    <sheetView showGridLines="0" tabSelected="1" workbookViewId="0">
      <selection activeCell="B2" sqref="B2:AA2"/>
    </sheetView>
  </sheetViews>
  <sheetFormatPr baseColWidth="10" defaultColWidth="9.109375" defaultRowHeight="14.4" x14ac:dyDescent="0.3"/>
  <cols>
    <col min="1" max="1" width="2.33203125" style="2" customWidth="1"/>
    <col min="2" max="2" width="3.77734375" style="2" customWidth="1"/>
    <col min="3" max="3" width="22.88671875" style="2" customWidth="1"/>
    <col min="4" max="19" width="4.6640625" style="2" customWidth="1"/>
    <col min="20" max="27" width="5.77734375" style="2" customWidth="1"/>
    <col min="28" max="16384" width="9.109375" style="2"/>
  </cols>
  <sheetData>
    <row r="1" spans="2:28" ht="15" thickBot="1" x14ac:dyDescent="0.35"/>
    <row r="2" spans="2:28" ht="58.5" customHeight="1" thickBot="1" x14ac:dyDescent="0.5">
      <c r="B2" s="82" t="s">
        <v>43</v>
      </c>
      <c r="C2" s="83"/>
      <c r="D2" s="83"/>
      <c r="E2" s="83"/>
      <c r="F2" s="83"/>
      <c r="G2" s="83"/>
      <c r="H2" s="83"/>
      <c r="I2" s="83"/>
      <c r="J2" s="83"/>
      <c r="K2" s="83"/>
      <c r="L2" s="83"/>
      <c r="M2" s="83"/>
      <c r="N2" s="83"/>
      <c r="O2" s="83"/>
      <c r="P2" s="83"/>
      <c r="Q2" s="83"/>
      <c r="R2" s="83"/>
      <c r="S2" s="83"/>
      <c r="T2" s="83"/>
      <c r="U2" s="83"/>
      <c r="V2" s="83"/>
      <c r="W2" s="83"/>
      <c r="X2" s="83"/>
      <c r="Y2" s="83"/>
      <c r="Z2" s="83"/>
      <c r="AA2" s="84"/>
    </row>
    <row r="3" spans="2:28" x14ac:dyDescent="0.3">
      <c r="C3" s="3"/>
    </row>
    <row r="4" spans="2:28" ht="15" thickBot="1" x14ac:dyDescent="0.35">
      <c r="C4" s="3"/>
    </row>
    <row r="5" spans="2:28" ht="18.75" customHeight="1" thickBot="1" x14ac:dyDescent="0.35">
      <c r="B5" s="79" t="s">
        <v>2</v>
      </c>
      <c r="C5" s="80"/>
      <c r="D5" s="80"/>
      <c r="E5" s="80"/>
      <c r="F5" s="80"/>
      <c r="G5" s="80"/>
      <c r="H5" s="80"/>
      <c r="I5" s="80"/>
      <c r="J5" s="80"/>
      <c r="K5" s="80"/>
      <c r="L5" s="80"/>
      <c r="M5" s="80"/>
      <c r="N5" s="80"/>
      <c r="O5" s="80"/>
      <c r="P5" s="80"/>
      <c r="Q5" s="80"/>
      <c r="R5" s="80"/>
      <c r="S5" s="80"/>
      <c r="T5" s="80"/>
      <c r="U5" s="80"/>
      <c r="V5" s="80"/>
      <c r="W5" s="80"/>
      <c r="X5" s="80"/>
      <c r="Y5" s="80"/>
      <c r="Z5" s="80"/>
      <c r="AA5" s="81"/>
    </row>
    <row r="6" spans="2:28" ht="15" thickBot="1" x14ac:dyDescent="0.35"/>
    <row r="7" spans="2:28" ht="15.6" x14ac:dyDescent="0.3">
      <c r="D7" s="69" t="s">
        <v>13</v>
      </c>
      <c r="E7" s="70"/>
      <c r="F7" s="70"/>
      <c r="G7" s="70"/>
      <c r="H7" s="70"/>
      <c r="I7" s="70"/>
      <c r="J7" s="70"/>
      <c r="K7" s="70"/>
      <c r="L7" s="70"/>
      <c r="M7" s="70"/>
      <c r="N7" s="70"/>
      <c r="O7" s="70"/>
      <c r="P7" s="70"/>
      <c r="Q7" s="70"/>
      <c r="R7" s="70"/>
      <c r="S7" s="70"/>
      <c r="T7" s="70"/>
      <c r="U7" s="71" t="s">
        <v>17</v>
      </c>
      <c r="V7" s="72"/>
      <c r="W7" s="72"/>
      <c r="X7" s="72"/>
      <c r="Y7" s="73"/>
      <c r="Z7" s="74" t="s">
        <v>15</v>
      </c>
      <c r="AA7" s="76" t="s">
        <v>12</v>
      </c>
      <c r="AB7" s="88" t="s">
        <v>40</v>
      </c>
    </row>
    <row r="8" spans="2:28" x14ac:dyDescent="0.3">
      <c r="D8" s="78" t="s">
        <v>3</v>
      </c>
      <c r="E8" s="61"/>
      <c r="F8" s="61" t="s">
        <v>4</v>
      </c>
      <c r="G8" s="61"/>
      <c r="H8" s="61" t="s">
        <v>5</v>
      </c>
      <c r="I8" s="61"/>
      <c r="J8" s="61" t="s">
        <v>6</v>
      </c>
      <c r="K8" s="61"/>
      <c r="L8" s="61" t="s">
        <v>7</v>
      </c>
      <c r="M8" s="61"/>
      <c r="N8" s="61" t="s">
        <v>8</v>
      </c>
      <c r="O8" s="61"/>
      <c r="P8" s="61" t="s">
        <v>9</v>
      </c>
      <c r="Q8" s="61"/>
      <c r="R8" s="61" t="s">
        <v>10</v>
      </c>
      <c r="S8" s="61"/>
      <c r="T8" s="62" t="s">
        <v>15</v>
      </c>
      <c r="U8" s="63" t="s">
        <v>14</v>
      </c>
      <c r="V8" s="64"/>
      <c r="W8" s="65" t="s">
        <v>16</v>
      </c>
      <c r="X8" s="65"/>
      <c r="Y8" s="60" t="s">
        <v>15</v>
      </c>
      <c r="Z8" s="75"/>
      <c r="AA8" s="77"/>
      <c r="AB8" s="89"/>
    </row>
    <row r="9" spans="2:28" ht="15" thickBot="1" x14ac:dyDescent="0.35">
      <c r="D9" s="4" t="s">
        <v>12</v>
      </c>
      <c r="E9" s="5" t="s">
        <v>11</v>
      </c>
      <c r="F9" s="6" t="s">
        <v>12</v>
      </c>
      <c r="G9" s="5" t="s">
        <v>11</v>
      </c>
      <c r="H9" s="6" t="s">
        <v>12</v>
      </c>
      <c r="I9" s="5" t="s">
        <v>11</v>
      </c>
      <c r="J9" s="6" t="s">
        <v>12</v>
      </c>
      <c r="K9" s="5" t="s">
        <v>11</v>
      </c>
      <c r="L9" s="6" t="s">
        <v>12</v>
      </c>
      <c r="M9" s="5" t="s">
        <v>11</v>
      </c>
      <c r="N9" s="6" t="s">
        <v>12</v>
      </c>
      <c r="O9" s="5" t="s">
        <v>11</v>
      </c>
      <c r="P9" s="6" t="s">
        <v>12</v>
      </c>
      <c r="Q9" s="5" t="s">
        <v>11</v>
      </c>
      <c r="R9" s="6" t="s">
        <v>12</v>
      </c>
      <c r="S9" s="5" t="s">
        <v>11</v>
      </c>
      <c r="T9" s="62"/>
      <c r="U9" s="4" t="s">
        <v>12</v>
      </c>
      <c r="V9" s="5" t="s">
        <v>11</v>
      </c>
      <c r="W9" s="6" t="s">
        <v>12</v>
      </c>
      <c r="X9" s="5" t="s">
        <v>11</v>
      </c>
      <c r="Y9" s="60"/>
      <c r="Z9" s="75"/>
      <c r="AA9" s="77"/>
      <c r="AB9" s="90"/>
    </row>
    <row r="10" spans="2:28" ht="15.6" x14ac:dyDescent="0.3">
      <c r="B10" s="7">
        <f ca="1">AA10</f>
        <v>1</v>
      </c>
      <c r="C10" s="8" t="s">
        <v>22</v>
      </c>
      <c r="D10" s="9">
        <f ca="1">RANK(OCULTA!C9,OCULTA!C$9:C$17,0)</f>
        <v>7</v>
      </c>
      <c r="E10" s="10">
        <f ca="1">VLOOKUP(D10,OCULTA!$C$63:$D$71,2,0)</f>
        <v>4</v>
      </c>
      <c r="F10" s="11">
        <f ca="1">RANK(OCULTA!E9,OCULTA!E$9:E$17,0)</f>
        <v>2</v>
      </c>
      <c r="G10" s="10">
        <f ca="1">VLOOKUP(F10,OCULTA!$C$63:$D$71,2,0)</f>
        <v>10</v>
      </c>
      <c r="H10" s="11">
        <f ca="1">RANK(OCULTA!G9,OCULTA!G$9:G$17,0)</f>
        <v>6</v>
      </c>
      <c r="I10" s="10">
        <f ca="1">VLOOKUP(H10,OCULTA!$C$63:$D$71,2,0)</f>
        <v>5</v>
      </c>
      <c r="J10" s="11">
        <f ca="1">RANK(OCULTA!I9,OCULTA!I$9:I$17,0)</f>
        <v>7</v>
      </c>
      <c r="K10" s="10">
        <f ca="1">VLOOKUP(J10,OCULTA!$C$63:$D$71,2,0)</f>
        <v>4</v>
      </c>
      <c r="L10" s="11">
        <f ca="1">RANK(OCULTA!K9,OCULTA!K$9:K$17,0)</f>
        <v>4</v>
      </c>
      <c r="M10" s="10">
        <f ca="1">VLOOKUP(L10,OCULTA!$C$63:$D$71,2,0)</f>
        <v>7</v>
      </c>
      <c r="N10" s="11">
        <f ca="1">RANK(OCULTA!M9,OCULTA!M$9:M$17,0)</f>
        <v>4</v>
      </c>
      <c r="O10" s="10">
        <f ca="1">VLOOKUP(N10,OCULTA!$C$63:$D$71,2,0)</f>
        <v>7</v>
      </c>
      <c r="P10" s="11">
        <f ca="1">RANK(OCULTA!O9,OCULTA!O$9:O$17,0)</f>
        <v>8</v>
      </c>
      <c r="Q10" s="10">
        <f ca="1">VLOOKUP(P10,OCULTA!$C$63:$D$71,2,0)</f>
        <v>3</v>
      </c>
      <c r="R10" s="11">
        <f ca="1">RANK(OCULTA!Q9,OCULTA!Q$9:Q$17,0)</f>
        <v>6</v>
      </c>
      <c r="S10" s="10">
        <f ca="1">VLOOKUP(R10,OCULTA!$C$63:$D$71,2,0)</f>
        <v>5</v>
      </c>
      <c r="T10" s="12">
        <f ca="1">E10+G10+I10+K10+M10+O10+Q10+S10+0.0000000001</f>
        <v>45.000000000100002</v>
      </c>
      <c r="U10" s="9">
        <f ca="1">RANK(OCULTA!T9,OCULTA!T$9:T$17,0)</f>
        <v>2</v>
      </c>
      <c r="V10" s="13">
        <f ca="1">VLOOKUP(U10,OCULTA!$C$63:$E$71,3,0)</f>
        <v>35</v>
      </c>
      <c r="W10" s="11">
        <f ca="1">RANK(OCULTA!V9,OCULTA!V$9:V$17,0)</f>
        <v>2</v>
      </c>
      <c r="X10" s="13">
        <f ca="1">VLOOKUP(W10,OCULTA!$C$63:$E$71,3,0)</f>
        <v>35</v>
      </c>
      <c r="Y10" s="14">
        <f ca="1">V10+X10</f>
        <v>70</v>
      </c>
      <c r="Z10" s="15">
        <f ca="1">T10+Y10+T10/1000</f>
        <v>115.0450000001001</v>
      </c>
      <c r="AA10" s="16">
        <f t="shared" ref="AA10:AA18" ca="1" si="0">RANK(Z10,$Z$10:$Z$18,0)</f>
        <v>1</v>
      </c>
      <c r="AB10" s="92">
        <v>1</v>
      </c>
    </row>
    <row r="11" spans="2:28" ht="15.6" x14ac:dyDescent="0.3">
      <c r="B11" s="17">
        <f t="shared" ref="B11:B18" ca="1" si="1">AA11</f>
        <v>3</v>
      </c>
      <c r="C11" s="18" t="s">
        <v>23</v>
      </c>
      <c r="D11" s="19">
        <f ca="1">RANK(OCULTA!C10,OCULTA!C$9:C$17,0)</f>
        <v>4</v>
      </c>
      <c r="E11" s="20">
        <f ca="1">VLOOKUP(D11,OCULTA!$C$63:$D$71,2,0)</f>
        <v>7</v>
      </c>
      <c r="F11" s="21">
        <f ca="1">RANK(OCULTA!E10,OCULTA!E$9:E$17,0)</f>
        <v>1</v>
      </c>
      <c r="G11" s="20">
        <f ca="1">VLOOKUP(F11,OCULTA!$C$63:$D$71,2,0)</f>
        <v>12</v>
      </c>
      <c r="H11" s="21">
        <f ca="1">RANK(OCULTA!G10,OCULTA!G$9:G$17,0)</f>
        <v>8</v>
      </c>
      <c r="I11" s="20">
        <f ca="1">VLOOKUP(H11,OCULTA!$C$63:$D$71,2,0)</f>
        <v>3</v>
      </c>
      <c r="J11" s="21">
        <f ca="1">RANK(OCULTA!I10,OCULTA!I$9:I$17,0)</f>
        <v>6</v>
      </c>
      <c r="K11" s="20">
        <f ca="1">VLOOKUP(J11,OCULTA!$C$63:$D$71,2,0)</f>
        <v>5</v>
      </c>
      <c r="L11" s="21">
        <f ca="1">RANK(OCULTA!K10,OCULTA!K$9:K$17,0)</f>
        <v>2</v>
      </c>
      <c r="M11" s="20">
        <f ca="1">VLOOKUP(L11,OCULTA!$C$63:$D$71,2,0)</f>
        <v>10</v>
      </c>
      <c r="N11" s="21">
        <f ca="1">RANK(OCULTA!M10,OCULTA!M$9:M$17,0)</f>
        <v>3</v>
      </c>
      <c r="O11" s="20">
        <f ca="1">VLOOKUP(N11,OCULTA!$C$63:$D$71,2,0)</f>
        <v>8</v>
      </c>
      <c r="P11" s="21">
        <f ca="1">RANK(OCULTA!O10,OCULTA!O$9:O$17,0)</f>
        <v>5</v>
      </c>
      <c r="Q11" s="20">
        <f ca="1">VLOOKUP(P11,OCULTA!$C$63:$D$71,2,0)</f>
        <v>6</v>
      </c>
      <c r="R11" s="21">
        <f ca="1">RANK(OCULTA!Q10,OCULTA!Q$9:Q$17,0)</f>
        <v>5</v>
      </c>
      <c r="S11" s="20">
        <f ca="1">VLOOKUP(R11,OCULTA!$C$63:$D$71,2,0)</f>
        <v>6</v>
      </c>
      <c r="T11" s="22">
        <f ca="1">E11+G11+I11+K11+M11+O11+Q11+S11+0.0000000002</f>
        <v>57.000000000199996</v>
      </c>
      <c r="U11" s="19">
        <f ca="1">RANK(OCULTA!T10,OCULTA!T$9:T$17,0)</f>
        <v>9</v>
      </c>
      <c r="V11" s="23">
        <f ca="1">VLOOKUP(U11,OCULTA!$C$63:$E$71,3,0)</f>
        <v>13</v>
      </c>
      <c r="W11" s="21">
        <f ca="1">RANK(OCULTA!V10,OCULTA!V$9:V$17,0)</f>
        <v>1</v>
      </c>
      <c r="X11" s="23">
        <f ca="1">VLOOKUP(W11,OCULTA!$C$63:$E$71,3,0)</f>
        <v>40</v>
      </c>
      <c r="Y11" s="24">
        <f t="shared" ref="Y11:Y17" ca="1" si="2">V11+X11</f>
        <v>53</v>
      </c>
      <c r="Z11" s="25">
        <f t="shared" ref="Z11:Z18" ca="1" si="3">T11+Y11+T11/1000</f>
        <v>110.0570000002002</v>
      </c>
      <c r="AA11" s="26">
        <f t="shared" ca="1" si="0"/>
        <v>3</v>
      </c>
      <c r="AB11" s="93">
        <v>1</v>
      </c>
    </row>
    <row r="12" spans="2:28" ht="15.6" x14ac:dyDescent="0.3">
      <c r="B12" s="17">
        <f t="shared" ca="1" si="1"/>
        <v>2</v>
      </c>
      <c r="C12" s="18" t="s">
        <v>24</v>
      </c>
      <c r="D12" s="19">
        <f ca="1">RANK(OCULTA!C11,OCULTA!C$9:C$17,0)</f>
        <v>1</v>
      </c>
      <c r="E12" s="20">
        <f ca="1">VLOOKUP(D12,OCULTA!$C$63:$D$71,2,0)</f>
        <v>12</v>
      </c>
      <c r="F12" s="21">
        <f ca="1">RANK(OCULTA!E11,OCULTA!E$9:E$17,0)</f>
        <v>7</v>
      </c>
      <c r="G12" s="20">
        <f ca="1">VLOOKUP(F12,OCULTA!$C$63:$D$71,2,0)</f>
        <v>4</v>
      </c>
      <c r="H12" s="21">
        <f ca="1">RANK(OCULTA!G11,OCULTA!G$9:G$17,0)</f>
        <v>2</v>
      </c>
      <c r="I12" s="20">
        <f ca="1">VLOOKUP(H12,OCULTA!$C$63:$D$71,2,0)</f>
        <v>10</v>
      </c>
      <c r="J12" s="21">
        <f ca="1">RANK(OCULTA!I11,OCULTA!I$9:I$17,0)</f>
        <v>3</v>
      </c>
      <c r="K12" s="20">
        <f ca="1">VLOOKUP(J12,OCULTA!$C$63:$D$71,2,0)</f>
        <v>8</v>
      </c>
      <c r="L12" s="21">
        <f ca="1">RANK(OCULTA!K11,OCULTA!K$9:K$17,0)</f>
        <v>5</v>
      </c>
      <c r="M12" s="20">
        <f ca="1">VLOOKUP(L12,OCULTA!$C$63:$D$71,2,0)</f>
        <v>6</v>
      </c>
      <c r="N12" s="21">
        <f ca="1">RANK(OCULTA!M11,OCULTA!M$9:M$17,0)</f>
        <v>1</v>
      </c>
      <c r="O12" s="20">
        <f ca="1">VLOOKUP(N12,OCULTA!$C$63:$D$71,2,0)</f>
        <v>12</v>
      </c>
      <c r="P12" s="21">
        <f ca="1">RANK(OCULTA!O11,OCULTA!O$9:O$17,0)</f>
        <v>2</v>
      </c>
      <c r="Q12" s="20">
        <f ca="1">VLOOKUP(P12,OCULTA!$C$63:$D$71,2,0)</f>
        <v>10</v>
      </c>
      <c r="R12" s="21">
        <f ca="1">RANK(OCULTA!Q11,OCULTA!Q$9:Q$17,0)</f>
        <v>8</v>
      </c>
      <c r="S12" s="20">
        <f ca="1">VLOOKUP(R12,OCULTA!$C$63:$D$71,2,0)</f>
        <v>3</v>
      </c>
      <c r="T12" s="22">
        <f ca="1">E12+G12+I12+K12+M12+O12+Q12+S12+0.0000000003</f>
        <v>65.000000000300005</v>
      </c>
      <c r="U12" s="19">
        <f ca="1">RANK(OCULTA!T11,OCULTA!T$9:T$17,0)</f>
        <v>5</v>
      </c>
      <c r="V12" s="23">
        <f ca="1">VLOOKUP(U12,OCULTA!$C$63:$E$71,3,0)</f>
        <v>25</v>
      </c>
      <c r="W12" s="21">
        <f ca="1">RANK(OCULTA!V11,OCULTA!V$9:V$17,0)</f>
        <v>6</v>
      </c>
      <c r="X12" s="23">
        <f ca="1">VLOOKUP(W12,OCULTA!$C$63:$E$71,3,0)</f>
        <v>22</v>
      </c>
      <c r="Y12" s="24">
        <f t="shared" ca="1" si="2"/>
        <v>47</v>
      </c>
      <c r="Z12" s="25">
        <f t="shared" ca="1" si="3"/>
        <v>112.0650000003003</v>
      </c>
      <c r="AA12" s="26">
        <f t="shared" ca="1" si="0"/>
        <v>2</v>
      </c>
      <c r="AB12" s="93">
        <v>1</v>
      </c>
    </row>
    <row r="13" spans="2:28" ht="15.6" x14ac:dyDescent="0.3">
      <c r="B13" s="17">
        <f t="shared" ca="1" si="1"/>
        <v>8</v>
      </c>
      <c r="C13" s="18" t="s">
        <v>25</v>
      </c>
      <c r="D13" s="19">
        <f ca="1">RANK(OCULTA!C12,OCULTA!C$9:C$17,0)</f>
        <v>8</v>
      </c>
      <c r="E13" s="20">
        <f ca="1">VLOOKUP(D13,OCULTA!$C$63:$D$71,2,0)</f>
        <v>3</v>
      </c>
      <c r="F13" s="21">
        <f ca="1">RANK(OCULTA!E12,OCULTA!E$9:E$17,0)</f>
        <v>4</v>
      </c>
      <c r="G13" s="20">
        <f ca="1">VLOOKUP(F13,OCULTA!$C$63:$D$71,2,0)</f>
        <v>7</v>
      </c>
      <c r="H13" s="21">
        <f ca="1">RANK(OCULTA!G12,OCULTA!G$9:G$17,0)</f>
        <v>7</v>
      </c>
      <c r="I13" s="20">
        <f ca="1">VLOOKUP(H13,OCULTA!$C$63:$D$71,2,0)</f>
        <v>4</v>
      </c>
      <c r="J13" s="21">
        <f ca="1">RANK(OCULTA!I12,OCULTA!I$9:I$17,0)</f>
        <v>8</v>
      </c>
      <c r="K13" s="20">
        <f ca="1">VLOOKUP(J13,OCULTA!$C$63:$D$71,2,0)</f>
        <v>3</v>
      </c>
      <c r="L13" s="21">
        <f ca="1">RANK(OCULTA!K12,OCULTA!K$9:K$17,0)</f>
        <v>8</v>
      </c>
      <c r="M13" s="20">
        <f ca="1">VLOOKUP(L13,OCULTA!$C$63:$D$71,2,0)</f>
        <v>3</v>
      </c>
      <c r="N13" s="21">
        <f ca="1">RANK(OCULTA!M12,OCULTA!M$9:M$17,0)</f>
        <v>7</v>
      </c>
      <c r="O13" s="20">
        <f ca="1">VLOOKUP(N13,OCULTA!$C$63:$D$71,2,0)</f>
        <v>4</v>
      </c>
      <c r="P13" s="21">
        <f ca="1">RANK(OCULTA!O12,OCULTA!O$9:O$17,0)</f>
        <v>1</v>
      </c>
      <c r="Q13" s="20">
        <f ca="1">VLOOKUP(P13,OCULTA!$C$63:$D$71,2,0)</f>
        <v>12</v>
      </c>
      <c r="R13" s="21">
        <f ca="1">RANK(OCULTA!Q12,OCULTA!Q$9:Q$17,0)</f>
        <v>2</v>
      </c>
      <c r="S13" s="20">
        <f ca="1">VLOOKUP(R13,OCULTA!$C$63:$D$71,2,0)</f>
        <v>10</v>
      </c>
      <c r="T13" s="22">
        <f ca="1">E13+G13+I13+K13+M13+O13+Q13+S13+0.0000000004</f>
        <v>46.0000000004</v>
      </c>
      <c r="U13" s="19">
        <f ca="1">RANK(OCULTA!T12,OCULTA!T$9:T$17,0)</f>
        <v>3</v>
      </c>
      <c r="V13" s="23">
        <f ca="1">VLOOKUP(U13,OCULTA!$C$63:$E$71,3,0)</f>
        <v>30</v>
      </c>
      <c r="W13" s="21">
        <f ca="1">RANK(OCULTA!V12,OCULTA!V$9:V$17,0)</f>
        <v>8</v>
      </c>
      <c r="X13" s="23">
        <f ca="1">VLOOKUP(W13,OCULTA!$C$63:$E$71,3,0)</f>
        <v>15</v>
      </c>
      <c r="Y13" s="24">
        <f t="shared" ca="1" si="2"/>
        <v>45</v>
      </c>
      <c r="Z13" s="25">
        <f t="shared" ca="1" si="3"/>
        <v>91.046000000400412</v>
      </c>
      <c r="AA13" s="26">
        <f t="shared" ca="1" si="0"/>
        <v>8</v>
      </c>
      <c r="AB13" s="93">
        <v>1</v>
      </c>
    </row>
    <row r="14" spans="2:28" ht="15.6" x14ac:dyDescent="0.3">
      <c r="B14" s="17">
        <f t="shared" ca="1" si="1"/>
        <v>9</v>
      </c>
      <c r="C14" s="18" t="s">
        <v>26</v>
      </c>
      <c r="D14" s="19">
        <f ca="1">RANK(OCULTA!C13,OCULTA!C$9:C$17,0)</f>
        <v>9</v>
      </c>
      <c r="E14" s="20">
        <f ca="1">VLOOKUP(D14,OCULTA!$C$63:$D$71,2,0)</f>
        <v>2</v>
      </c>
      <c r="F14" s="21">
        <f ca="1">RANK(OCULTA!E13,OCULTA!E$9:E$17,0)</f>
        <v>8</v>
      </c>
      <c r="G14" s="20">
        <f ca="1">VLOOKUP(F14,OCULTA!$C$63:$D$71,2,0)</f>
        <v>3</v>
      </c>
      <c r="H14" s="21">
        <f ca="1">RANK(OCULTA!G13,OCULTA!G$9:G$17,0)</f>
        <v>5</v>
      </c>
      <c r="I14" s="20">
        <f ca="1">VLOOKUP(H14,OCULTA!$C$63:$D$71,2,0)</f>
        <v>6</v>
      </c>
      <c r="J14" s="21">
        <f ca="1">RANK(OCULTA!I13,OCULTA!I$9:I$17,0)</f>
        <v>5</v>
      </c>
      <c r="K14" s="20">
        <f ca="1">VLOOKUP(J14,OCULTA!$C$63:$D$71,2,0)</f>
        <v>6</v>
      </c>
      <c r="L14" s="21">
        <f ca="1">RANK(OCULTA!K13,OCULTA!K$9:K$17,0)</f>
        <v>6</v>
      </c>
      <c r="M14" s="20">
        <f ca="1">VLOOKUP(L14,OCULTA!$C$63:$D$71,2,0)</f>
        <v>5</v>
      </c>
      <c r="N14" s="21">
        <f ca="1">RANK(OCULTA!M13,OCULTA!M$9:M$17,0)</f>
        <v>9</v>
      </c>
      <c r="O14" s="20">
        <f ca="1">VLOOKUP(N14,OCULTA!$C$63:$D$71,2,0)</f>
        <v>2</v>
      </c>
      <c r="P14" s="21">
        <f ca="1">RANK(OCULTA!O13,OCULTA!O$9:O$17,0)</f>
        <v>9</v>
      </c>
      <c r="Q14" s="20">
        <f ca="1">VLOOKUP(P14,OCULTA!$C$63:$D$71,2,0)</f>
        <v>2</v>
      </c>
      <c r="R14" s="21">
        <f ca="1">RANK(OCULTA!Q13,OCULTA!Q$9:Q$17,0)</f>
        <v>3</v>
      </c>
      <c r="S14" s="20">
        <f ca="1">VLOOKUP(R14,OCULTA!$C$63:$D$71,2,0)</f>
        <v>8</v>
      </c>
      <c r="T14" s="22">
        <f ca="1">E14+G14+I14+K14+M14+O14+Q14+S14+0.0000000005</f>
        <v>34.000000000500002</v>
      </c>
      <c r="U14" s="19">
        <f ca="1">RANK(OCULTA!T13,OCULTA!T$9:T$17,0)</f>
        <v>8</v>
      </c>
      <c r="V14" s="23">
        <f ca="1">VLOOKUP(U14,OCULTA!$C$63:$E$71,3,0)</f>
        <v>15</v>
      </c>
      <c r="W14" s="21">
        <f ca="1">RANK(OCULTA!V13,OCULTA!V$9:V$17,0)</f>
        <v>4</v>
      </c>
      <c r="X14" s="23">
        <f ca="1">VLOOKUP(W14,OCULTA!$C$63:$E$71,3,0)</f>
        <v>28</v>
      </c>
      <c r="Y14" s="24">
        <f t="shared" ca="1" si="2"/>
        <v>43</v>
      </c>
      <c r="Z14" s="25">
        <f t="shared" ca="1" si="3"/>
        <v>77.034000000500498</v>
      </c>
      <c r="AA14" s="26">
        <f t="shared" ca="1" si="0"/>
        <v>9</v>
      </c>
      <c r="AB14" s="93">
        <v>1</v>
      </c>
    </row>
    <row r="15" spans="2:28" ht="15.6" x14ac:dyDescent="0.3">
      <c r="B15" s="17">
        <f t="shared" ca="1" si="1"/>
        <v>6</v>
      </c>
      <c r="C15" s="18" t="s">
        <v>27</v>
      </c>
      <c r="D15" s="19">
        <f ca="1">RANK(OCULTA!C14,OCULTA!C$9:C$17,0)</f>
        <v>6</v>
      </c>
      <c r="E15" s="20">
        <f ca="1">VLOOKUP(D15,OCULTA!$C$63:$D$71,2,0)</f>
        <v>5</v>
      </c>
      <c r="F15" s="21">
        <f ca="1">RANK(OCULTA!E14,OCULTA!E$9:E$17,0)</f>
        <v>5</v>
      </c>
      <c r="G15" s="20">
        <f ca="1">VLOOKUP(F15,OCULTA!$C$63:$D$71,2,0)</f>
        <v>6</v>
      </c>
      <c r="H15" s="21">
        <f ca="1">RANK(OCULTA!G14,OCULTA!G$9:G$17,0)</f>
        <v>9</v>
      </c>
      <c r="I15" s="20">
        <f ca="1">VLOOKUP(H15,OCULTA!$C$63:$D$71,2,0)</f>
        <v>2</v>
      </c>
      <c r="J15" s="21">
        <f ca="1">RANK(OCULTA!I14,OCULTA!I$9:I$17,0)</f>
        <v>4</v>
      </c>
      <c r="K15" s="20">
        <f ca="1">VLOOKUP(J15,OCULTA!$C$63:$D$71,2,0)</f>
        <v>7</v>
      </c>
      <c r="L15" s="21">
        <f ca="1">RANK(OCULTA!K14,OCULTA!K$9:K$17,0)</f>
        <v>9</v>
      </c>
      <c r="M15" s="20">
        <f ca="1">VLOOKUP(L15,OCULTA!$C$63:$D$71,2,0)</f>
        <v>2</v>
      </c>
      <c r="N15" s="21">
        <f ca="1">RANK(OCULTA!M14,OCULTA!M$9:M$17,0)</f>
        <v>8</v>
      </c>
      <c r="O15" s="20">
        <f ca="1">VLOOKUP(N15,OCULTA!$C$63:$D$71,2,0)</f>
        <v>3</v>
      </c>
      <c r="P15" s="21">
        <f ca="1">RANK(OCULTA!O14,OCULTA!O$9:O$17,0)</f>
        <v>3</v>
      </c>
      <c r="Q15" s="20">
        <f ca="1">VLOOKUP(P15,OCULTA!$C$63:$D$71,2,0)</f>
        <v>8</v>
      </c>
      <c r="R15" s="21">
        <f ca="1">RANK(OCULTA!Q14,OCULTA!Q$9:Q$17,0)</f>
        <v>4</v>
      </c>
      <c r="S15" s="20">
        <f ca="1">VLOOKUP(R15,OCULTA!$C$63:$D$71,2,0)</f>
        <v>7</v>
      </c>
      <c r="T15" s="22">
        <f ca="1">E15+G15+I15+K15+M15+O15+Q15+S15+0.0000000006</f>
        <v>40.000000000599996</v>
      </c>
      <c r="U15" s="19">
        <f ca="1">RANK(OCULTA!T14,OCULTA!T$9:T$17,0)</f>
        <v>1</v>
      </c>
      <c r="V15" s="23">
        <f ca="1">VLOOKUP(U15,OCULTA!$C$63:$E$71,3,0)</f>
        <v>40</v>
      </c>
      <c r="W15" s="21">
        <f ca="1">RANK(OCULTA!V14,OCULTA!V$9:V$17,0)</f>
        <v>7</v>
      </c>
      <c r="X15" s="23">
        <f ca="1">VLOOKUP(W15,OCULTA!$C$63:$E$71,3,0)</f>
        <v>20</v>
      </c>
      <c r="Y15" s="24">
        <f t="shared" ca="1" si="2"/>
        <v>60</v>
      </c>
      <c r="Z15" s="25">
        <f t="shared" ca="1" si="3"/>
        <v>100.0400000006006</v>
      </c>
      <c r="AA15" s="26">
        <f t="shared" ca="1" si="0"/>
        <v>6</v>
      </c>
      <c r="AB15" s="93">
        <v>1</v>
      </c>
    </row>
    <row r="16" spans="2:28" ht="15.6" x14ac:dyDescent="0.3">
      <c r="B16" s="17">
        <f t="shared" ca="1" si="1"/>
        <v>4</v>
      </c>
      <c r="C16" s="18" t="s">
        <v>28</v>
      </c>
      <c r="D16" s="19">
        <f ca="1">RANK(OCULTA!C15,OCULTA!C$9:C$17,0)</f>
        <v>3</v>
      </c>
      <c r="E16" s="20">
        <f ca="1">VLOOKUP(D16,OCULTA!$C$63:$D$71,2,0)</f>
        <v>8</v>
      </c>
      <c r="F16" s="21">
        <f ca="1">RANK(OCULTA!E15,OCULTA!E$9:E$17,0)</f>
        <v>3</v>
      </c>
      <c r="G16" s="20">
        <f ca="1">VLOOKUP(F16,OCULTA!$C$63:$D$71,2,0)</f>
        <v>8</v>
      </c>
      <c r="H16" s="21">
        <f ca="1">RANK(OCULTA!G15,OCULTA!G$9:G$17,0)</f>
        <v>3</v>
      </c>
      <c r="I16" s="20">
        <f ca="1">VLOOKUP(H16,OCULTA!$C$63:$D$71,2,0)</f>
        <v>8</v>
      </c>
      <c r="J16" s="21">
        <f ca="1">RANK(OCULTA!I15,OCULTA!I$9:I$17,0)</f>
        <v>2</v>
      </c>
      <c r="K16" s="20">
        <f ca="1">VLOOKUP(J16,OCULTA!$C$63:$D$71,2,0)</f>
        <v>10</v>
      </c>
      <c r="L16" s="21">
        <f ca="1">RANK(OCULTA!K15,OCULTA!K$9:K$17,0)</f>
        <v>7</v>
      </c>
      <c r="M16" s="20">
        <f ca="1">VLOOKUP(L16,OCULTA!$C$63:$D$71,2,0)</f>
        <v>4</v>
      </c>
      <c r="N16" s="21">
        <f ca="1">RANK(OCULTA!M15,OCULTA!M$9:M$17,0)</f>
        <v>5</v>
      </c>
      <c r="O16" s="20">
        <f ca="1">VLOOKUP(N16,OCULTA!$C$63:$D$71,2,0)</f>
        <v>6</v>
      </c>
      <c r="P16" s="21">
        <f ca="1">RANK(OCULTA!O15,OCULTA!O$9:O$17,0)</f>
        <v>4</v>
      </c>
      <c r="Q16" s="20">
        <f ca="1">VLOOKUP(P16,OCULTA!$C$63:$D$71,2,0)</f>
        <v>7</v>
      </c>
      <c r="R16" s="21">
        <f ca="1">RANK(OCULTA!Q15,OCULTA!Q$9:Q$17,0)</f>
        <v>9</v>
      </c>
      <c r="S16" s="20">
        <f ca="1">VLOOKUP(R16,OCULTA!$C$63:$D$71,2,0)</f>
        <v>2</v>
      </c>
      <c r="T16" s="22">
        <f ca="1">E16+G16+I16+K16+M16+O16+Q16+S16+0.0000000006</f>
        <v>53.000000000599996</v>
      </c>
      <c r="U16" s="19">
        <f ca="1">RANK(OCULTA!T15,OCULTA!T$9:T$17,0)</f>
        <v>6</v>
      </c>
      <c r="V16" s="23">
        <f ca="1">VLOOKUP(U16,OCULTA!$C$63:$E$71,3,0)</f>
        <v>22</v>
      </c>
      <c r="W16" s="21">
        <f ca="1">RANK(OCULTA!V15,OCULTA!V$9:V$17,0)</f>
        <v>3</v>
      </c>
      <c r="X16" s="23">
        <f ca="1">VLOOKUP(W16,OCULTA!$C$63:$E$71,3,0)</f>
        <v>30</v>
      </c>
      <c r="Y16" s="24">
        <f t="shared" ref="Y16" ca="1" si="4">V16+X16</f>
        <v>52</v>
      </c>
      <c r="Z16" s="25">
        <f t="shared" ref="Z16" ca="1" si="5">T16+Y16+T16/1000</f>
        <v>105.05300000060059</v>
      </c>
      <c r="AA16" s="26">
        <f t="shared" ref="AA16" ca="1" si="6">RANK(Z16,$Z$10:$Z$18,0)</f>
        <v>4</v>
      </c>
      <c r="AB16" s="93">
        <v>1</v>
      </c>
    </row>
    <row r="17" spans="2:28" ht="15.6" x14ac:dyDescent="0.3">
      <c r="B17" s="17">
        <f t="shared" ca="1" si="1"/>
        <v>7</v>
      </c>
      <c r="C17" s="18" t="s">
        <v>29</v>
      </c>
      <c r="D17" s="19">
        <f ca="1">RANK(OCULTA!C16,OCULTA!C$9:C$17,0)</f>
        <v>5</v>
      </c>
      <c r="E17" s="20">
        <f ca="1">VLOOKUP(D17,OCULTA!$C$63:$D$71,2,0)</f>
        <v>6</v>
      </c>
      <c r="F17" s="21">
        <f ca="1">RANK(OCULTA!E16,OCULTA!E$9:E$17,0)</f>
        <v>9</v>
      </c>
      <c r="G17" s="20">
        <f ca="1">VLOOKUP(F17,OCULTA!$C$63:$D$71,2,0)</f>
        <v>2</v>
      </c>
      <c r="H17" s="21">
        <f ca="1">RANK(OCULTA!G16,OCULTA!G$9:G$17,0)</f>
        <v>4</v>
      </c>
      <c r="I17" s="20">
        <f ca="1">VLOOKUP(H17,OCULTA!$C$63:$D$71,2,0)</f>
        <v>7</v>
      </c>
      <c r="J17" s="21">
        <f ca="1">RANK(OCULTA!I16,OCULTA!I$9:I$17,0)</f>
        <v>1</v>
      </c>
      <c r="K17" s="20">
        <f ca="1">VLOOKUP(J17,OCULTA!$C$63:$D$71,2,0)</f>
        <v>12</v>
      </c>
      <c r="L17" s="21">
        <f ca="1">RANK(OCULTA!K16,OCULTA!K$9:K$17,0)</f>
        <v>1</v>
      </c>
      <c r="M17" s="20">
        <f ca="1">VLOOKUP(L17,OCULTA!$C$63:$D$71,2,0)</f>
        <v>12</v>
      </c>
      <c r="N17" s="21">
        <f ca="1">RANK(OCULTA!M16,OCULTA!M$9:M$17,0)</f>
        <v>2</v>
      </c>
      <c r="O17" s="20">
        <f ca="1">VLOOKUP(N17,OCULTA!$C$63:$D$71,2,0)</f>
        <v>10</v>
      </c>
      <c r="P17" s="21">
        <f ca="1">RANK(OCULTA!O16,OCULTA!O$9:O$17,0)</f>
        <v>6</v>
      </c>
      <c r="Q17" s="20">
        <f ca="1">VLOOKUP(P17,OCULTA!$C$63:$D$71,2,0)</f>
        <v>5</v>
      </c>
      <c r="R17" s="21">
        <f ca="1">RANK(OCULTA!Q16,OCULTA!Q$9:Q$17,0)</f>
        <v>1</v>
      </c>
      <c r="S17" s="20">
        <f ca="1">VLOOKUP(R17,OCULTA!$C$63:$D$71,2,0)</f>
        <v>12</v>
      </c>
      <c r="T17" s="22">
        <f ca="1">E17+G17+I17+K17+M17+O17+Q17+S17+0.0000000008</f>
        <v>66.0000000008</v>
      </c>
      <c r="U17" s="19">
        <f ca="1">RANK(OCULTA!T16,OCULTA!T$9:T$17,0)</f>
        <v>7</v>
      </c>
      <c r="V17" s="23">
        <f ca="1">VLOOKUP(U17,OCULTA!$C$63:$E$71,3,0)</f>
        <v>20</v>
      </c>
      <c r="W17" s="21">
        <f ca="1">RANK(OCULTA!V16,OCULTA!V$9:V$17,0)</f>
        <v>9</v>
      </c>
      <c r="X17" s="23">
        <f ca="1">VLOOKUP(W17,OCULTA!$C$63:$E$71,3,0)</f>
        <v>13</v>
      </c>
      <c r="Y17" s="24">
        <f t="shared" ca="1" si="2"/>
        <v>33</v>
      </c>
      <c r="Z17" s="25">
        <f t="shared" ca="1" si="3"/>
        <v>99.066000000800798</v>
      </c>
      <c r="AA17" s="26">
        <f t="shared" ca="1" si="0"/>
        <v>7</v>
      </c>
      <c r="AB17" s="93">
        <v>1</v>
      </c>
    </row>
    <row r="18" spans="2:28" ht="16.2" thickBot="1" x14ac:dyDescent="0.35">
      <c r="B18" s="27">
        <f t="shared" ca="1" si="1"/>
        <v>5</v>
      </c>
      <c r="C18" s="28" t="s">
        <v>30</v>
      </c>
      <c r="D18" s="29">
        <f ca="1">RANK(OCULTA!C17,OCULTA!C$9:C$17,0)</f>
        <v>2</v>
      </c>
      <c r="E18" s="30">
        <f ca="1">VLOOKUP(D18,OCULTA!$C$63:$D$71,2,0)</f>
        <v>10</v>
      </c>
      <c r="F18" s="31">
        <f ca="1">RANK(OCULTA!E17,OCULTA!E$9:E$17,0)</f>
        <v>6</v>
      </c>
      <c r="G18" s="30">
        <f ca="1">VLOOKUP(F18,OCULTA!$C$63:$D$71,2,0)</f>
        <v>5</v>
      </c>
      <c r="H18" s="31">
        <f ca="1">RANK(OCULTA!G17,OCULTA!G$9:G$17,0)</f>
        <v>1</v>
      </c>
      <c r="I18" s="30">
        <f ca="1">VLOOKUP(H18,OCULTA!$C$63:$D$71,2,0)</f>
        <v>12</v>
      </c>
      <c r="J18" s="31">
        <f ca="1">RANK(OCULTA!I17,OCULTA!I$9:I$17,0)</f>
        <v>9</v>
      </c>
      <c r="K18" s="30">
        <f ca="1">VLOOKUP(J18,OCULTA!$C$63:$D$71,2,0)</f>
        <v>2</v>
      </c>
      <c r="L18" s="31">
        <f ca="1">RANK(OCULTA!K17,OCULTA!K$9:K$17,0)</f>
        <v>3</v>
      </c>
      <c r="M18" s="30">
        <f ca="1">VLOOKUP(L18,OCULTA!$C$63:$D$71,2,0)</f>
        <v>8</v>
      </c>
      <c r="N18" s="31">
        <f ca="1">RANK(OCULTA!M17,OCULTA!M$9:M$17,0)</f>
        <v>6</v>
      </c>
      <c r="O18" s="30">
        <f ca="1">VLOOKUP(N18,OCULTA!$C$63:$D$71,2,0)</f>
        <v>5</v>
      </c>
      <c r="P18" s="31">
        <f ca="1">RANK(OCULTA!O17,OCULTA!O$9:O$17,0)</f>
        <v>7</v>
      </c>
      <c r="Q18" s="30">
        <f ca="1">VLOOKUP(P18,OCULTA!$C$63:$D$71,2,0)</f>
        <v>4</v>
      </c>
      <c r="R18" s="31">
        <f ca="1">RANK(OCULTA!Q17,OCULTA!Q$9:Q$17,0)</f>
        <v>7</v>
      </c>
      <c r="S18" s="30">
        <f ca="1">VLOOKUP(R18,OCULTA!$C$63:$D$71,2,0)</f>
        <v>4</v>
      </c>
      <c r="T18" s="32">
        <f ca="1">E18+G18+I18+K18+M18+O18+Q18+S18+0.0000000009</f>
        <v>50.000000000900002</v>
      </c>
      <c r="U18" s="29">
        <f ca="1">RANK(OCULTA!T17,OCULTA!T$9:T$17,0)</f>
        <v>4</v>
      </c>
      <c r="V18" s="33">
        <f ca="1">VLOOKUP(U18,OCULTA!$C$63:$E$71,3,0)</f>
        <v>28</v>
      </c>
      <c r="W18" s="31">
        <f ca="1">RANK(OCULTA!V17,OCULTA!V$9:V$17,0)</f>
        <v>5</v>
      </c>
      <c r="X18" s="33">
        <f ca="1">VLOOKUP(W18,OCULTA!$C$63:$E$71,3,0)</f>
        <v>25</v>
      </c>
      <c r="Y18" s="34">
        <f t="shared" ref="Y18" ca="1" si="7">V18+X18</f>
        <v>53</v>
      </c>
      <c r="Z18" s="35">
        <f t="shared" ca="1" si="3"/>
        <v>103.05000000090091</v>
      </c>
      <c r="AA18" s="36">
        <f t="shared" ca="1" si="0"/>
        <v>5</v>
      </c>
      <c r="AB18" s="94">
        <v>1</v>
      </c>
    </row>
    <row r="19" spans="2:28" ht="15" thickBot="1" x14ac:dyDescent="0.35">
      <c r="AA19" s="37"/>
    </row>
    <row r="20" spans="2:28" ht="18.75" customHeight="1" thickBot="1" x14ac:dyDescent="0.35">
      <c r="B20" s="79" t="s">
        <v>20</v>
      </c>
      <c r="C20" s="80"/>
      <c r="D20" s="80"/>
      <c r="E20" s="80"/>
      <c r="F20" s="80"/>
      <c r="G20" s="80"/>
      <c r="H20" s="80"/>
      <c r="I20" s="80"/>
      <c r="J20" s="80"/>
      <c r="K20" s="80"/>
      <c r="L20" s="80"/>
      <c r="M20" s="80"/>
      <c r="N20" s="80"/>
      <c r="O20" s="80"/>
      <c r="P20" s="80"/>
      <c r="Q20" s="80"/>
      <c r="R20" s="80"/>
      <c r="S20" s="80"/>
      <c r="T20" s="80"/>
      <c r="U20" s="80"/>
      <c r="V20" s="80"/>
      <c r="W20" s="80"/>
      <c r="X20" s="80"/>
      <c r="Y20" s="80"/>
      <c r="Z20" s="80"/>
      <c r="AA20" s="81"/>
    </row>
    <row r="21" spans="2:28" ht="15" thickBot="1" x14ac:dyDescent="0.35"/>
    <row r="22" spans="2:28" ht="15.6" x14ac:dyDescent="0.3">
      <c r="D22" s="69" t="s">
        <v>13</v>
      </c>
      <c r="E22" s="70"/>
      <c r="F22" s="70"/>
      <c r="G22" s="70"/>
      <c r="H22" s="70"/>
      <c r="I22" s="70"/>
      <c r="J22" s="70"/>
      <c r="K22" s="70"/>
      <c r="L22" s="70"/>
      <c r="M22" s="70"/>
      <c r="N22" s="70"/>
      <c r="O22" s="70"/>
      <c r="P22" s="70"/>
      <c r="Q22" s="70"/>
      <c r="R22" s="70"/>
      <c r="S22" s="70"/>
      <c r="T22" s="70"/>
      <c r="U22" s="71" t="s">
        <v>17</v>
      </c>
      <c r="V22" s="72"/>
      <c r="W22" s="72"/>
      <c r="X22" s="72"/>
      <c r="Y22" s="73"/>
      <c r="Z22" s="74" t="s">
        <v>15</v>
      </c>
      <c r="AA22" s="76" t="s">
        <v>12</v>
      </c>
      <c r="AB22" s="88" t="s">
        <v>40</v>
      </c>
    </row>
    <row r="23" spans="2:28" x14ac:dyDescent="0.3">
      <c r="D23" s="78" t="s">
        <v>3</v>
      </c>
      <c r="E23" s="61"/>
      <c r="F23" s="61" t="s">
        <v>4</v>
      </c>
      <c r="G23" s="61"/>
      <c r="H23" s="61" t="s">
        <v>5</v>
      </c>
      <c r="I23" s="61"/>
      <c r="J23" s="61" t="s">
        <v>6</v>
      </c>
      <c r="K23" s="61"/>
      <c r="L23" s="61" t="s">
        <v>7</v>
      </c>
      <c r="M23" s="61"/>
      <c r="N23" s="61" t="s">
        <v>8</v>
      </c>
      <c r="O23" s="61"/>
      <c r="P23" s="61" t="s">
        <v>9</v>
      </c>
      <c r="Q23" s="61"/>
      <c r="R23" s="61" t="s">
        <v>10</v>
      </c>
      <c r="S23" s="61"/>
      <c r="T23" s="62" t="s">
        <v>15</v>
      </c>
      <c r="U23" s="63" t="s">
        <v>14</v>
      </c>
      <c r="V23" s="64"/>
      <c r="W23" s="65" t="s">
        <v>16</v>
      </c>
      <c r="X23" s="65"/>
      <c r="Y23" s="60" t="s">
        <v>15</v>
      </c>
      <c r="Z23" s="75"/>
      <c r="AA23" s="77"/>
      <c r="AB23" s="89"/>
    </row>
    <row r="24" spans="2:28" ht="15" thickBot="1" x14ac:dyDescent="0.35">
      <c r="D24" s="4" t="s">
        <v>12</v>
      </c>
      <c r="E24" s="5" t="s">
        <v>11</v>
      </c>
      <c r="F24" s="6" t="s">
        <v>12</v>
      </c>
      <c r="G24" s="5" t="s">
        <v>11</v>
      </c>
      <c r="H24" s="6" t="s">
        <v>12</v>
      </c>
      <c r="I24" s="5" t="s">
        <v>11</v>
      </c>
      <c r="J24" s="6" t="s">
        <v>12</v>
      </c>
      <c r="K24" s="5" t="s">
        <v>11</v>
      </c>
      <c r="L24" s="6" t="s">
        <v>12</v>
      </c>
      <c r="M24" s="5" t="s">
        <v>11</v>
      </c>
      <c r="N24" s="6" t="s">
        <v>12</v>
      </c>
      <c r="O24" s="5" t="s">
        <v>11</v>
      </c>
      <c r="P24" s="6" t="s">
        <v>12</v>
      </c>
      <c r="Q24" s="5" t="s">
        <v>11</v>
      </c>
      <c r="R24" s="6" t="s">
        <v>12</v>
      </c>
      <c r="S24" s="5" t="s">
        <v>11</v>
      </c>
      <c r="T24" s="62"/>
      <c r="U24" s="4" t="s">
        <v>12</v>
      </c>
      <c r="V24" s="5" t="s">
        <v>11</v>
      </c>
      <c r="W24" s="6" t="s">
        <v>12</v>
      </c>
      <c r="X24" s="5" t="s">
        <v>11</v>
      </c>
      <c r="Y24" s="60"/>
      <c r="Z24" s="75"/>
      <c r="AA24" s="77"/>
      <c r="AB24" s="90"/>
    </row>
    <row r="25" spans="2:28" ht="15.6" x14ac:dyDescent="0.3">
      <c r="B25" s="7">
        <f ca="1">AA25</f>
        <v>4</v>
      </c>
      <c r="C25" s="8" t="s">
        <v>31</v>
      </c>
      <c r="D25" s="9">
        <f ca="1">RANK(OCULTA!C23,OCULTA!C$23:C$31,0)</f>
        <v>9</v>
      </c>
      <c r="E25" s="10">
        <f ca="1">VLOOKUP(D25,OCULTA!$C$63:$D$71,2,0)</f>
        <v>2</v>
      </c>
      <c r="F25" s="11">
        <f ca="1">RANK(OCULTA!E23,OCULTA!E$23:E$31,0)</f>
        <v>6</v>
      </c>
      <c r="G25" s="10">
        <f ca="1">VLOOKUP(F25,OCULTA!$C$63:$D$71,2,0)</f>
        <v>5</v>
      </c>
      <c r="H25" s="11">
        <f ca="1">RANK(OCULTA!G23,OCULTA!G$23:G$31,0)</f>
        <v>2</v>
      </c>
      <c r="I25" s="10">
        <f ca="1">VLOOKUP(H25,OCULTA!$C$63:$D$71,2,0)</f>
        <v>10</v>
      </c>
      <c r="J25" s="11">
        <f ca="1">RANK(OCULTA!I23,OCULTA!I$23:I$31,0)</f>
        <v>4</v>
      </c>
      <c r="K25" s="10">
        <f ca="1">VLOOKUP(J25,OCULTA!$C$63:$D$71,2,0)</f>
        <v>7</v>
      </c>
      <c r="L25" s="11">
        <f ca="1">RANK(OCULTA!K23,OCULTA!K$23:K$31,0)</f>
        <v>1</v>
      </c>
      <c r="M25" s="10">
        <f ca="1">VLOOKUP(L25,OCULTA!$C$63:$D$71,2,0)</f>
        <v>12</v>
      </c>
      <c r="N25" s="11">
        <f ca="1">RANK(OCULTA!M23,OCULTA!M$23:M$31,0)</f>
        <v>8</v>
      </c>
      <c r="O25" s="10">
        <f ca="1">VLOOKUP(N25,OCULTA!$C$63:$D$71,2,0)</f>
        <v>3</v>
      </c>
      <c r="P25" s="11">
        <f ca="1">RANK(OCULTA!O23,OCULTA!O$23:O$31,0)</f>
        <v>6</v>
      </c>
      <c r="Q25" s="10">
        <f ca="1">VLOOKUP(P25,OCULTA!$C$63:$D$71,2,0)</f>
        <v>5</v>
      </c>
      <c r="R25" s="11">
        <f ca="1">RANK(OCULTA!Q23,OCULTA!Q$23:Q$31,0)</f>
        <v>8</v>
      </c>
      <c r="S25" s="10">
        <f ca="1">VLOOKUP(R25,OCULTA!$C$63:$D$71,2,0)</f>
        <v>3</v>
      </c>
      <c r="T25" s="12">
        <f ca="1">E25+G25+I25+K25+M25+O25+Q25+S25+0.0000000001</f>
        <v>47.000000000100002</v>
      </c>
      <c r="U25" s="9">
        <f ca="1">RANK(OCULTA!T23,OCULTA!T$23:T$31,0)</f>
        <v>2</v>
      </c>
      <c r="V25" s="13">
        <f ca="1">VLOOKUP(U25,OCULTA!$C$63:$E$71,3,0)</f>
        <v>35</v>
      </c>
      <c r="W25" s="11">
        <f ca="1">RANK(OCULTA!V23,OCULTA!V$23:V$31,0)</f>
        <v>5</v>
      </c>
      <c r="X25" s="13">
        <f ca="1">VLOOKUP(W25,OCULTA!$C$63:$E$71,3,0)</f>
        <v>25</v>
      </c>
      <c r="Y25" s="14">
        <f ca="1">V25+X25</f>
        <v>60</v>
      </c>
      <c r="Z25" s="15">
        <f ca="1">T25+Y25+T25/1000</f>
        <v>107.0470000001001</v>
      </c>
      <c r="AA25" s="16">
        <f t="shared" ref="AA25:AA33" ca="1" si="8">RANK(Z25,$Z$25:$Z$33,0)</f>
        <v>4</v>
      </c>
      <c r="AB25" s="92">
        <v>1</v>
      </c>
    </row>
    <row r="26" spans="2:28" ht="15.6" x14ac:dyDescent="0.3">
      <c r="B26" s="17">
        <f t="shared" ref="B26:B33" ca="1" si="9">AA26</f>
        <v>2</v>
      </c>
      <c r="C26" s="18" t="s">
        <v>32</v>
      </c>
      <c r="D26" s="19">
        <f ca="1">RANK(OCULTA!C24,OCULTA!C$23:C$31,0)</f>
        <v>4</v>
      </c>
      <c r="E26" s="20">
        <f ca="1">VLOOKUP(D26,OCULTA!$C$63:$D$71,2,0)</f>
        <v>7</v>
      </c>
      <c r="F26" s="21">
        <f ca="1">RANK(OCULTA!E24,OCULTA!E$23:E$31,0)</f>
        <v>7</v>
      </c>
      <c r="G26" s="20">
        <f ca="1">VLOOKUP(F26,OCULTA!$C$63:$D$71,2,0)</f>
        <v>4</v>
      </c>
      <c r="H26" s="21">
        <f ca="1">RANK(OCULTA!G24,OCULTA!G$23:G$31,0)</f>
        <v>3</v>
      </c>
      <c r="I26" s="20">
        <f ca="1">VLOOKUP(H26,OCULTA!$C$63:$D$71,2,0)</f>
        <v>8</v>
      </c>
      <c r="J26" s="21">
        <f ca="1">RANK(OCULTA!I24,OCULTA!I$23:I$31,0)</f>
        <v>1</v>
      </c>
      <c r="K26" s="20">
        <f ca="1">VLOOKUP(J26,OCULTA!$C$63:$D$71,2,0)</f>
        <v>12</v>
      </c>
      <c r="L26" s="21">
        <f ca="1">RANK(OCULTA!K24,OCULTA!K$23:K$31,0)</f>
        <v>3</v>
      </c>
      <c r="M26" s="20">
        <f ca="1">VLOOKUP(L26,OCULTA!$C$63:$D$71,2,0)</f>
        <v>8</v>
      </c>
      <c r="N26" s="21">
        <f ca="1">RANK(OCULTA!M24,OCULTA!M$23:M$31,0)</f>
        <v>9</v>
      </c>
      <c r="O26" s="20">
        <f ca="1">VLOOKUP(N26,OCULTA!$C$63:$D$71,2,0)</f>
        <v>2</v>
      </c>
      <c r="P26" s="21">
        <f ca="1">RANK(OCULTA!O24,OCULTA!O$23:O$31,0)</f>
        <v>9</v>
      </c>
      <c r="Q26" s="20">
        <f ca="1">VLOOKUP(P26,OCULTA!$C$63:$D$71,2,0)</f>
        <v>2</v>
      </c>
      <c r="R26" s="21">
        <f ca="1">RANK(OCULTA!Q24,OCULTA!Q$23:Q$31,0)</f>
        <v>1</v>
      </c>
      <c r="S26" s="20">
        <f ca="1">VLOOKUP(R26,OCULTA!$C$63:$D$71,2,0)</f>
        <v>12</v>
      </c>
      <c r="T26" s="22">
        <f ca="1">E26+G26+I26+K26+M26+O26+Q26+S26+0.0000000002</f>
        <v>55.000000000199996</v>
      </c>
      <c r="U26" s="19">
        <f ca="1">RANK(OCULTA!T24,OCULTA!T$23:T$31,0)</f>
        <v>1</v>
      </c>
      <c r="V26" s="23">
        <f ca="1">VLOOKUP(U26,OCULTA!$C$63:$E$71,3,0)</f>
        <v>40</v>
      </c>
      <c r="W26" s="21">
        <f ca="1">RANK(OCULTA!V24,OCULTA!V$23:V$31,0)</f>
        <v>8</v>
      </c>
      <c r="X26" s="23">
        <f ca="1">VLOOKUP(W26,OCULTA!$C$63:$E$71,3,0)</f>
        <v>15</v>
      </c>
      <c r="Y26" s="24">
        <f t="shared" ref="Y26:Y32" ca="1" si="10">V26+X26</f>
        <v>55</v>
      </c>
      <c r="Z26" s="25">
        <f t="shared" ref="Z26:Z33" ca="1" si="11">T26+Y26+T26/1000</f>
        <v>110.05500000020021</v>
      </c>
      <c r="AA26" s="26">
        <f t="shared" ca="1" si="8"/>
        <v>2</v>
      </c>
      <c r="AB26" s="93">
        <v>1</v>
      </c>
    </row>
    <row r="27" spans="2:28" ht="15.6" x14ac:dyDescent="0.3">
      <c r="B27" s="17">
        <f t="shared" ca="1" si="9"/>
        <v>5</v>
      </c>
      <c r="C27" s="18" t="s">
        <v>33</v>
      </c>
      <c r="D27" s="19">
        <f ca="1">RANK(OCULTA!C25,OCULTA!C$23:C$31,0)</f>
        <v>2</v>
      </c>
      <c r="E27" s="20">
        <f ca="1">VLOOKUP(D27,OCULTA!$C$63:$D$71,2,0)</f>
        <v>10</v>
      </c>
      <c r="F27" s="21">
        <f ca="1">RANK(OCULTA!E25,OCULTA!E$23:E$31,0)</f>
        <v>5</v>
      </c>
      <c r="G27" s="20">
        <f ca="1">VLOOKUP(F27,OCULTA!$C$63:$D$71,2,0)</f>
        <v>6</v>
      </c>
      <c r="H27" s="21">
        <f ca="1">RANK(OCULTA!G25,OCULTA!G$23:G$31,0)</f>
        <v>9</v>
      </c>
      <c r="I27" s="20">
        <f ca="1">VLOOKUP(H27,OCULTA!$C$63:$D$71,2,0)</f>
        <v>2</v>
      </c>
      <c r="J27" s="21">
        <f ca="1">RANK(OCULTA!I25,OCULTA!I$23:I$31,0)</f>
        <v>6</v>
      </c>
      <c r="K27" s="20">
        <f ca="1">VLOOKUP(J27,OCULTA!$C$63:$D$71,2,0)</f>
        <v>5</v>
      </c>
      <c r="L27" s="21">
        <f ca="1">RANK(OCULTA!K25,OCULTA!K$23:K$31,0)</f>
        <v>8</v>
      </c>
      <c r="M27" s="20">
        <f ca="1">VLOOKUP(L27,OCULTA!$C$63:$D$71,2,0)</f>
        <v>3</v>
      </c>
      <c r="N27" s="21">
        <f ca="1">RANK(OCULTA!M25,OCULTA!M$23:M$31,0)</f>
        <v>2</v>
      </c>
      <c r="O27" s="20">
        <f ca="1">VLOOKUP(N27,OCULTA!$C$63:$D$71,2,0)</f>
        <v>10</v>
      </c>
      <c r="P27" s="21">
        <f ca="1">RANK(OCULTA!O25,OCULTA!O$23:O$31,0)</f>
        <v>2</v>
      </c>
      <c r="Q27" s="20">
        <f ca="1">VLOOKUP(P27,OCULTA!$C$63:$D$71,2,0)</f>
        <v>10</v>
      </c>
      <c r="R27" s="21">
        <f ca="1">RANK(OCULTA!Q25,OCULTA!Q$23:Q$31,0)</f>
        <v>6</v>
      </c>
      <c r="S27" s="20">
        <f ca="1">VLOOKUP(R27,OCULTA!$C$63:$D$71,2,0)</f>
        <v>5</v>
      </c>
      <c r="T27" s="22">
        <f ca="1">E27+G27+I27+K27+M27+O27+Q27+S27+0.0000000003</f>
        <v>51.000000000299998</v>
      </c>
      <c r="U27" s="19">
        <f ca="1">RANK(OCULTA!T25,OCULTA!T$23:T$31,0)</f>
        <v>3</v>
      </c>
      <c r="V27" s="23">
        <f ca="1">VLOOKUP(U27,OCULTA!$C$63:$E$71,3,0)</f>
        <v>30</v>
      </c>
      <c r="W27" s="21">
        <f ca="1">RANK(OCULTA!V25,OCULTA!V$23:V$31,0)</f>
        <v>6</v>
      </c>
      <c r="X27" s="23">
        <f ca="1">VLOOKUP(W27,OCULTA!$C$63:$E$71,3,0)</f>
        <v>22</v>
      </c>
      <c r="Y27" s="24">
        <f t="shared" ca="1" si="10"/>
        <v>52</v>
      </c>
      <c r="Z27" s="25">
        <f t="shared" ca="1" si="11"/>
        <v>103.05100000030029</v>
      </c>
      <c r="AA27" s="26">
        <f t="shared" ca="1" si="8"/>
        <v>5</v>
      </c>
      <c r="AB27" s="93">
        <v>1</v>
      </c>
    </row>
    <row r="28" spans="2:28" ht="15.6" x14ac:dyDescent="0.3">
      <c r="B28" s="17">
        <f t="shared" ca="1" si="9"/>
        <v>8</v>
      </c>
      <c r="C28" s="18" t="s">
        <v>34</v>
      </c>
      <c r="D28" s="19">
        <f ca="1">RANK(OCULTA!C26,OCULTA!C$23:C$31,0)</f>
        <v>8</v>
      </c>
      <c r="E28" s="20">
        <f ca="1">VLOOKUP(D28,OCULTA!$C$63:$D$71,2,0)</f>
        <v>3</v>
      </c>
      <c r="F28" s="21">
        <f ca="1">RANK(OCULTA!E26,OCULTA!E$23:E$31,0)</f>
        <v>9</v>
      </c>
      <c r="G28" s="20">
        <f ca="1">VLOOKUP(F28,OCULTA!$C$63:$D$71,2,0)</f>
        <v>2</v>
      </c>
      <c r="H28" s="21">
        <f ca="1">RANK(OCULTA!G26,OCULTA!G$23:G$31,0)</f>
        <v>4</v>
      </c>
      <c r="I28" s="20">
        <f ca="1">VLOOKUP(H28,OCULTA!$C$63:$D$71,2,0)</f>
        <v>7</v>
      </c>
      <c r="J28" s="21">
        <f ca="1">RANK(OCULTA!I26,OCULTA!I$23:I$31,0)</f>
        <v>8</v>
      </c>
      <c r="K28" s="20">
        <f ca="1">VLOOKUP(J28,OCULTA!$C$63:$D$71,2,0)</f>
        <v>3</v>
      </c>
      <c r="L28" s="21">
        <f ca="1">RANK(OCULTA!K26,OCULTA!K$23:K$31,0)</f>
        <v>7</v>
      </c>
      <c r="M28" s="20">
        <f ca="1">VLOOKUP(L28,OCULTA!$C$63:$D$71,2,0)</f>
        <v>4</v>
      </c>
      <c r="N28" s="21">
        <f ca="1">RANK(OCULTA!M26,OCULTA!M$23:M$31,0)</f>
        <v>7</v>
      </c>
      <c r="O28" s="20">
        <f ca="1">VLOOKUP(N28,OCULTA!$C$63:$D$71,2,0)</f>
        <v>4</v>
      </c>
      <c r="P28" s="21">
        <f ca="1">RANK(OCULTA!O26,OCULTA!O$23:O$31,0)</f>
        <v>5</v>
      </c>
      <c r="Q28" s="20">
        <f ca="1">VLOOKUP(P28,OCULTA!$C$63:$D$71,2,0)</f>
        <v>6</v>
      </c>
      <c r="R28" s="21">
        <f ca="1">RANK(OCULTA!Q26,OCULTA!Q$23:Q$31,0)</f>
        <v>4</v>
      </c>
      <c r="S28" s="20">
        <f ca="1">VLOOKUP(R28,OCULTA!$C$63:$D$71,2,0)</f>
        <v>7</v>
      </c>
      <c r="T28" s="22">
        <f ca="1">E28+G28+I28+K28+M28+O28+Q28+S28+0.0000000004</f>
        <v>36.0000000004</v>
      </c>
      <c r="U28" s="19">
        <f ca="1">RANK(OCULTA!T26,OCULTA!T$23:T$31,0)</f>
        <v>7</v>
      </c>
      <c r="V28" s="23">
        <f ca="1">VLOOKUP(U28,OCULTA!$C$63:$E$71,3,0)</f>
        <v>20</v>
      </c>
      <c r="W28" s="21">
        <f ca="1">RANK(OCULTA!V26,OCULTA!V$23:V$31,0)</f>
        <v>1</v>
      </c>
      <c r="X28" s="23">
        <f ca="1">VLOOKUP(W28,OCULTA!$C$63:$E$71,3,0)</f>
        <v>40</v>
      </c>
      <c r="Y28" s="24">
        <f t="shared" ca="1" si="10"/>
        <v>60</v>
      </c>
      <c r="Z28" s="25">
        <f t="shared" ca="1" si="11"/>
        <v>96.036000000400406</v>
      </c>
      <c r="AA28" s="26">
        <f t="shared" ca="1" si="8"/>
        <v>8</v>
      </c>
      <c r="AB28" s="93">
        <v>1</v>
      </c>
    </row>
    <row r="29" spans="2:28" ht="15.6" x14ac:dyDescent="0.3">
      <c r="B29" s="17">
        <f t="shared" ca="1" si="9"/>
        <v>6</v>
      </c>
      <c r="C29" s="18" t="s">
        <v>35</v>
      </c>
      <c r="D29" s="19">
        <f ca="1">RANK(OCULTA!C27,OCULTA!C$23:C$31,0)</f>
        <v>3</v>
      </c>
      <c r="E29" s="20">
        <f ca="1">VLOOKUP(D29,OCULTA!$C$63:$D$71,2,0)</f>
        <v>8</v>
      </c>
      <c r="F29" s="21">
        <f ca="1">RANK(OCULTA!E27,OCULTA!E$23:E$31,0)</f>
        <v>2</v>
      </c>
      <c r="G29" s="20">
        <f ca="1">VLOOKUP(F29,OCULTA!$C$63:$D$71,2,0)</f>
        <v>10</v>
      </c>
      <c r="H29" s="21">
        <f ca="1">RANK(OCULTA!G27,OCULTA!G$23:G$31,0)</f>
        <v>1</v>
      </c>
      <c r="I29" s="20">
        <f ca="1">VLOOKUP(H29,OCULTA!$C$63:$D$71,2,0)</f>
        <v>12</v>
      </c>
      <c r="J29" s="21">
        <f ca="1">RANK(OCULTA!I27,OCULTA!I$23:I$31,0)</f>
        <v>5</v>
      </c>
      <c r="K29" s="20">
        <f ca="1">VLOOKUP(J29,OCULTA!$C$63:$D$71,2,0)</f>
        <v>6</v>
      </c>
      <c r="L29" s="21">
        <f ca="1">RANK(OCULTA!K27,OCULTA!K$23:K$31,0)</f>
        <v>2</v>
      </c>
      <c r="M29" s="20">
        <f ca="1">VLOOKUP(L29,OCULTA!$C$63:$D$71,2,0)</f>
        <v>10</v>
      </c>
      <c r="N29" s="21">
        <f ca="1">RANK(OCULTA!M27,OCULTA!M$23:M$31,0)</f>
        <v>6</v>
      </c>
      <c r="O29" s="20">
        <f ca="1">VLOOKUP(N29,OCULTA!$C$63:$D$71,2,0)</f>
        <v>5</v>
      </c>
      <c r="P29" s="21">
        <f ca="1">RANK(OCULTA!O27,OCULTA!O$23:O$31,0)</f>
        <v>1</v>
      </c>
      <c r="Q29" s="20">
        <f ca="1">VLOOKUP(P29,OCULTA!$C$63:$D$71,2,0)</f>
        <v>12</v>
      </c>
      <c r="R29" s="21">
        <f ca="1">RANK(OCULTA!Q27,OCULTA!Q$23:Q$31,0)</f>
        <v>9</v>
      </c>
      <c r="S29" s="20">
        <f ca="1">VLOOKUP(R29,OCULTA!$C$63:$D$71,2,0)</f>
        <v>2</v>
      </c>
      <c r="T29" s="22">
        <f ca="1">E29+G29+I29+K29+M29+O29+Q29+S29+0.0000000005</f>
        <v>65.000000000499995</v>
      </c>
      <c r="U29" s="19">
        <f ca="1">RANK(OCULTA!T27,OCULTA!T$23:T$31,0)</f>
        <v>9</v>
      </c>
      <c r="V29" s="23">
        <f ca="1">VLOOKUP(U29,OCULTA!$C$63:$E$71,3,0)</f>
        <v>13</v>
      </c>
      <c r="W29" s="21">
        <f ca="1">RANK(OCULTA!V27,OCULTA!V$23:V$31,0)</f>
        <v>7</v>
      </c>
      <c r="X29" s="23">
        <f ca="1">VLOOKUP(W29,OCULTA!$C$63:$E$71,3,0)</f>
        <v>20</v>
      </c>
      <c r="Y29" s="24">
        <f t="shared" ca="1" si="10"/>
        <v>33</v>
      </c>
      <c r="Z29" s="25">
        <f t="shared" ca="1" si="11"/>
        <v>98.06500000050049</v>
      </c>
      <c r="AA29" s="26">
        <f t="shared" ca="1" si="8"/>
        <v>6</v>
      </c>
      <c r="AB29" s="93">
        <v>1</v>
      </c>
    </row>
    <row r="30" spans="2:28" ht="15.6" x14ac:dyDescent="0.3">
      <c r="B30" s="17">
        <f t="shared" ca="1" si="9"/>
        <v>3</v>
      </c>
      <c r="C30" s="18" t="s">
        <v>36</v>
      </c>
      <c r="D30" s="19">
        <f ca="1">RANK(OCULTA!C28,OCULTA!C$23:C$31,0)</f>
        <v>7</v>
      </c>
      <c r="E30" s="20">
        <f ca="1">VLOOKUP(D30,OCULTA!$C$63:$D$71,2,0)</f>
        <v>4</v>
      </c>
      <c r="F30" s="21">
        <f ca="1">RANK(OCULTA!E28,OCULTA!E$23:E$31,0)</f>
        <v>4</v>
      </c>
      <c r="G30" s="20">
        <f ca="1">VLOOKUP(F30,OCULTA!$C$63:$D$71,2,0)</f>
        <v>7</v>
      </c>
      <c r="H30" s="21">
        <f ca="1">RANK(OCULTA!G28,OCULTA!G$23:G$31,0)</f>
        <v>7</v>
      </c>
      <c r="I30" s="20">
        <f ca="1">VLOOKUP(H30,OCULTA!$C$63:$D$71,2,0)</f>
        <v>4</v>
      </c>
      <c r="J30" s="21">
        <f ca="1">RANK(OCULTA!I28,OCULTA!I$23:I$31,0)</f>
        <v>2</v>
      </c>
      <c r="K30" s="20">
        <f ca="1">VLOOKUP(J30,OCULTA!$C$63:$D$71,2,0)</f>
        <v>10</v>
      </c>
      <c r="L30" s="21">
        <f ca="1">RANK(OCULTA!K28,OCULTA!K$23:K$31,0)</f>
        <v>6</v>
      </c>
      <c r="M30" s="20">
        <f ca="1">VLOOKUP(L30,OCULTA!$C$63:$D$71,2,0)</f>
        <v>5</v>
      </c>
      <c r="N30" s="21">
        <f ca="1">RANK(OCULTA!M28,OCULTA!M$23:M$31,0)</f>
        <v>5</v>
      </c>
      <c r="O30" s="20">
        <f ca="1">VLOOKUP(N30,OCULTA!$C$63:$D$71,2,0)</f>
        <v>6</v>
      </c>
      <c r="P30" s="21">
        <f ca="1">RANK(OCULTA!O28,OCULTA!O$23:O$31,0)</f>
        <v>7</v>
      </c>
      <c r="Q30" s="20">
        <f ca="1">VLOOKUP(P30,OCULTA!$C$63:$D$71,2,0)</f>
        <v>4</v>
      </c>
      <c r="R30" s="21">
        <f ca="1">RANK(OCULTA!Q28,OCULTA!Q$23:Q$31,0)</f>
        <v>2</v>
      </c>
      <c r="S30" s="20">
        <f ca="1">VLOOKUP(R30,OCULTA!$C$63:$D$71,2,0)</f>
        <v>10</v>
      </c>
      <c r="T30" s="22">
        <f ca="1">E30+G30+I30+K30+M30+O30+Q30+S30+0.0000000006</f>
        <v>50.000000000599996</v>
      </c>
      <c r="U30" s="19">
        <f ca="1">RANK(OCULTA!T28,OCULTA!T$23:T$31,0)</f>
        <v>6</v>
      </c>
      <c r="V30" s="23">
        <f ca="1">VLOOKUP(U30,OCULTA!$C$63:$E$71,3,0)</f>
        <v>22</v>
      </c>
      <c r="W30" s="21">
        <f ca="1">RANK(OCULTA!V28,OCULTA!V$23:V$31,0)</f>
        <v>2</v>
      </c>
      <c r="X30" s="23">
        <f ca="1">VLOOKUP(W30,OCULTA!$C$63:$E$71,3,0)</f>
        <v>35</v>
      </c>
      <c r="Y30" s="24">
        <f t="shared" ca="1" si="10"/>
        <v>57</v>
      </c>
      <c r="Z30" s="25">
        <f t="shared" ca="1" si="11"/>
        <v>107.05000000060059</v>
      </c>
      <c r="AA30" s="26">
        <f t="shared" ca="1" si="8"/>
        <v>3</v>
      </c>
      <c r="AB30" s="93">
        <v>1</v>
      </c>
    </row>
    <row r="31" spans="2:28" ht="15.6" x14ac:dyDescent="0.3">
      <c r="B31" s="17">
        <f t="shared" ca="1" si="9"/>
        <v>7</v>
      </c>
      <c r="C31" s="18" t="s">
        <v>37</v>
      </c>
      <c r="D31" s="19">
        <f ca="1">RANK(OCULTA!C29,OCULTA!C$23:C$31,0)</f>
        <v>5</v>
      </c>
      <c r="E31" s="20">
        <f ca="1">VLOOKUP(D31,OCULTA!$C$63:$D$71,2,0)</f>
        <v>6</v>
      </c>
      <c r="F31" s="21">
        <f ca="1">RANK(OCULTA!E29,OCULTA!E$23:E$31,0)</f>
        <v>3</v>
      </c>
      <c r="G31" s="20">
        <f ca="1">VLOOKUP(F31,OCULTA!$C$63:$D$71,2,0)</f>
        <v>8</v>
      </c>
      <c r="H31" s="21">
        <f ca="1">RANK(OCULTA!G29,OCULTA!G$23:G$31,0)</f>
        <v>6</v>
      </c>
      <c r="I31" s="20">
        <f ca="1">VLOOKUP(H31,OCULTA!$C$63:$D$71,2,0)</f>
        <v>5</v>
      </c>
      <c r="J31" s="21">
        <f ca="1">RANK(OCULTA!I29,OCULTA!I$23:I$31,0)</f>
        <v>7</v>
      </c>
      <c r="K31" s="20">
        <f ca="1">VLOOKUP(J31,OCULTA!$C$63:$D$71,2,0)</f>
        <v>4</v>
      </c>
      <c r="L31" s="21">
        <f ca="1">RANK(OCULTA!K29,OCULTA!K$23:K$31,0)</f>
        <v>4</v>
      </c>
      <c r="M31" s="20">
        <f ca="1">VLOOKUP(L31,OCULTA!$C$63:$D$71,2,0)</f>
        <v>7</v>
      </c>
      <c r="N31" s="21">
        <f ca="1">RANK(OCULTA!M29,OCULTA!M$23:M$31,0)</f>
        <v>3</v>
      </c>
      <c r="O31" s="20">
        <f ca="1">VLOOKUP(N31,OCULTA!$C$63:$D$71,2,0)</f>
        <v>8</v>
      </c>
      <c r="P31" s="21">
        <f ca="1">RANK(OCULTA!O29,OCULTA!O$23:O$31,0)</f>
        <v>4</v>
      </c>
      <c r="Q31" s="20">
        <f ca="1">VLOOKUP(P31,OCULTA!$C$63:$D$71,2,0)</f>
        <v>7</v>
      </c>
      <c r="R31" s="21">
        <f ca="1">RANK(OCULTA!Q29,OCULTA!Q$23:Q$31,0)</f>
        <v>3</v>
      </c>
      <c r="S31" s="20">
        <f ca="1">VLOOKUP(R31,OCULTA!$C$63:$D$71,2,0)</f>
        <v>8</v>
      </c>
      <c r="T31" s="22">
        <f ca="1">E31+G31+I31+K31+M31+O31+Q31+S31+0.0000000006</f>
        <v>53.000000000599996</v>
      </c>
      <c r="U31" s="19">
        <f ca="1">RANK(OCULTA!T29,OCULTA!T$23:T$31,0)</f>
        <v>8</v>
      </c>
      <c r="V31" s="23">
        <f ca="1">VLOOKUP(U31,OCULTA!$C$63:$E$71,3,0)</f>
        <v>15</v>
      </c>
      <c r="W31" s="21">
        <f ca="1">RANK(OCULTA!V29,OCULTA!V$23:V$31,0)</f>
        <v>3</v>
      </c>
      <c r="X31" s="23">
        <f ca="1">VLOOKUP(W31,OCULTA!$C$63:$E$71,3,0)</f>
        <v>30</v>
      </c>
      <c r="Y31" s="24">
        <f t="shared" ref="Y31" ca="1" si="12">V31+X31</f>
        <v>45</v>
      </c>
      <c r="Z31" s="25">
        <f t="shared" ref="Z31" ca="1" si="13">T31+Y31+T31/1000</f>
        <v>98.053000000600591</v>
      </c>
      <c r="AA31" s="26">
        <f t="shared" ref="AA31" ca="1" si="14">RANK(Z31,$Z$25:$Z$33,0)</f>
        <v>7</v>
      </c>
      <c r="AB31" s="93">
        <v>1</v>
      </c>
    </row>
    <row r="32" spans="2:28" ht="15.6" x14ac:dyDescent="0.3">
      <c r="B32" s="17">
        <f t="shared" ca="1" si="9"/>
        <v>1</v>
      </c>
      <c r="C32" s="18" t="s">
        <v>38</v>
      </c>
      <c r="D32" s="19">
        <f ca="1">RANK(OCULTA!C30,OCULTA!C$23:C$31,0)</f>
        <v>1</v>
      </c>
      <c r="E32" s="20">
        <f ca="1">VLOOKUP(D32,OCULTA!$C$63:$D$71,2,0)</f>
        <v>12</v>
      </c>
      <c r="F32" s="21">
        <f ca="1">RANK(OCULTA!E30,OCULTA!E$23:E$31,0)</f>
        <v>8</v>
      </c>
      <c r="G32" s="20">
        <f ca="1">VLOOKUP(F32,OCULTA!$C$63:$D$71,2,0)</f>
        <v>3</v>
      </c>
      <c r="H32" s="21">
        <f ca="1">RANK(OCULTA!G30,OCULTA!G$23:G$31,0)</f>
        <v>5</v>
      </c>
      <c r="I32" s="20">
        <f ca="1">VLOOKUP(H32,OCULTA!$C$63:$D$71,2,0)</f>
        <v>6</v>
      </c>
      <c r="J32" s="21">
        <f ca="1">RANK(OCULTA!I30,OCULTA!I$23:I$31,0)</f>
        <v>3</v>
      </c>
      <c r="K32" s="20">
        <f ca="1">VLOOKUP(J32,OCULTA!$C$63:$D$71,2,0)</f>
        <v>8</v>
      </c>
      <c r="L32" s="21">
        <f ca="1">RANK(OCULTA!K30,OCULTA!K$23:K$31,0)</f>
        <v>9</v>
      </c>
      <c r="M32" s="20">
        <f ca="1">VLOOKUP(L32,OCULTA!$C$63:$D$71,2,0)</f>
        <v>2</v>
      </c>
      <c r="N32" s="21">
        <f ca="1">RANK(OCULTA!M30,OCULTA!M$23:M$31,0)</f>
        <v>1</v>
      </c>
      <c r="O32" s="20">
        <f ca="1">VLOOKUP(N32,OCULTA!$C$63:$D$71,2,0)</f>
        <v>12</v>
      </c>
      <c r="P32" s="21">
        <f ca="1">RANK(OCULTA!O30,OCULTA!O$23:O$31,0)</f>
        <v>3</v>
      </c>
      <c r="Q32" s="20">
        <f ca="1">VLOOKUP(P32,OCULTA!$C$63:$D$71,2,0)</f>
        <v>8</v>
      </c>
      <c r="R32" s="21">
        <f ca="1">RANK(OCULTA!Q30,OCULTA!Q$23:Q$31,0)</f>
        <v>5</v>
      </c>
      <c r="S32" s="20">
        <f ca="1">VLOOKUP(R32,OCULTA!$C$63:$D$71,2,0)</f>
        <v>6</v>
      </c>
      <c r="T32" s="22">
        <f ca="1">E32+G32+I32+K32+M32+O32+Q32+S32+0.0000000008</f>
        <v>57.0000000008</v>
      </c>
      <c r="U32" s="19">
        <f ca="1">RANK(OCULTA!T30,OCULTA!T$23:T$31,0)</f>
        <v>4</v>
      </c>
      <c r="V32" s="23">
        <f ca="1">VLOOKUP(U32,OCULTA!$C$63:$E$71,3,0)</f>
        <v>28</v>
      </c>
      <c r="W32" s="21">
        <f ca="1">RANK(OCULTA!V30,OCULTA!V$23:V$31,0)</f>
        <v>4</v>
      </c>
      <c r="X32" s="23">
        <f ca="1">VLOOKUP(W32,OCULTA!$C$63:$E$71,3,0)</f>
        <v>28</v>
      </c>
      <c r="Y32" s="24">
        <f t="shared" ca="1" si="10"/>
        <v>56</v>
      </c>
      <c r="Z32" s="25">
        <f t="shared" ca="1" si="11"/>
        <v>113.0570000008008</v>
      </c>
      <c r="AA32" s="26">
        <f t="shared" ca="1" si="8"/>
        <v>1</v>
      </c>
      <c r="AB32" s="93">
        <v>1</v>
      </c>
    </row>
    <row r="33" spans="2:28" ht="16.2" thickBot="1" x14ac:dyDescent="0.35">
      <c r="B33" s="27">
        <f t="shared" ca="1" si="9"/>
        <v>9</v>
      </c>
      <c r="C33" s="28" t="s">
        <v>39</v>
      </c>
      <c r="D33" s="29">
        <f ca="1">RANK(OCULTA!C31,OCULTA!C$23:C$31,0)</f>
        <v>6</v>
      </c>
      <c r="E33" s="30">
        <f ca="1">VLOOKUP(D33,OCULTA!$C$63:$D$71,2,0)</f>
        <v>5</v>
      </c>
      <c r="F33" s="31">
        <f ca="1">RANK(OCULTA!E31,OCULTA!E$23:E$31,0)</f>
        <v>1</v>
      </c>
      <c r="G33" s="30">
        <f ca="1">VLOOKUP(F33,OCULTA!$C$63:$D$71,2,0)</f>
        <v>12</v>
      </c>
      <c r="H33" s="31">
        <f ca="1">RANK(OCULTA!G31,OCULTA!G$23:G$31,0)</f>
        <v>8</v>
      </c>
      <c r="I33" s="30">
        <f ca="1">VLOOKUP(H33,OCULTA!$C$63:$D$71,2,0)</f>
        <v>3</v>
      </c>
      <c r="J33" s="31">
        <f ca="1">RANK(OCULTA!I31,OCULTA!I$23:I$31,0)</f>
        <v>9</v>
      </c>
      <c r="K33" s="30">
        <f ca="1">VLOOKUP(J33,OCULTA!$C$63:$D$71,2,0)</f>
        <v>2</v>
      </c>
      <c r="L33" s="31">
        <f ca="1">RANK(OCULTA!K31,OCULTA!K$23:K$31,0)</f>
        <v>5</v>
      </c>
      <c r="M33" s="30">
        <f ca="1">VLOOKUP(L33,OCULTA!$C$63:$D$71,2,0)</f>
        <v>6</v>
      </c>
      <c r="N33" s="31">
        <f ca="1">RANK(OCULTA!M31,OCULTA!M$23:M$31,0)</f>
        <v>4</v>
      </c>
      <c r="O33" s="30">
        <f ca="1">VLOOKUP(N33,OCULTA!$C$63:$D$71,2,0)</f>
        <v>7</v>
      </c>
      <c r="P33" s="31">
        <f ca="1">RANK(OCULTA!O31,OCULTA!O$23:O$31,0)</f>
        <v>8</v>
      </c>
      <c r="Q33" s="30">
        <f ca="1">VLOOKUP(P33,OCULTA!$C$63:$D$71,2,0)</f>
        <v>3</v>
      </c>
      <c r="R33" s="31">
        <f ca="1">RANK(OCULTA!Q31,OCULTA!Q$23:Q$31,0)</f>
        <v>7</v>
      </c>
      <c r="S33" s="30">
        <f ca="1">VLOOKUP(R33,OCULTA!$C$63:$D$71,2,0)</f>
        <v>4</v>
      </c>
      <c r="T33" s="32">
        <f ca="1">E33+G33+I33+K33+M33+O33+Q33+S33+0.0000000009</f>
        <v>42.000000000900002</v>
      </c>
      <c r="U33" s="29">
        <f ca="1">RANK(OCULTA!T31,OCULTA!T$23:T$31,0)</f>
        <v>5</v>
      </c>
      <c r="V33" s="33">
        <f ca="1">VLOOKUP(U33,OCULTA!$C$63:$E$71,3,0)</f>
        <v>25</v>
      </c>
      <c r="W33" s="31">
        <f ca="1">RANK(OCULTA!V31,OCULTA!V$23:V$31,0)</f>
        <v>9</v>
      </c>
      <c r="X33" s="33">
        <f ca="1">VLOOKUP(W33,OCULTA!$C$63:$E$71,3,0)</f>
        <v>13</v>
      </c>
      <c r="Y33" s="34">
        <f t="shared" ref="Y33" ca="1" si="15">V33+X33</f>
        <v>38</v>
      </c>
      <c r="Z33" s="35">
        <f t="shared" ca="1" si="11"/>
        <v>80.042000000900899</v>
      </c>
      <c r="AA33" s="36">
        <f t="shared" ca="1" si="8"/>
        <v>9</v>
      </c>
      <c r="AB33" s="94">
        <v>1</v>
      </c>
    </row>
    <row r="34" spans="2:28" ht="15" thickBot="1" x14ac:dyDescent="0.35">
      <c r="AA34" s="37"/>
    </row>
    <row r="35" spans="2:28" ht="21.75" customHeight="1" thickBot="1" x14ac:dyDescent="0.45">
      <c r="B35" s="66" t="s">
        <v>18</v>
      </c>
      <c r="C35" s="67"/>
      <c r="D35" s="67"/>
      <c r="E35" s="67"/>
      <c r="F35" s="67"/>
      <c r="G35" s="67"/>
      <c r="H35" s="67"/>
      <c r="I35" s="67"/>
      <c r="J35" s="67"/>
      <c r="K35" s="67"/>
      <c r="L35" s="67"/>
      <c r="M35" s="67"/>
      <c r="N35" s="67"/>
      <c r="O35" s="67"/>
      <c r="P35" s="67"/>
      <c r="Q35" s="67"/>
      <c r="R35" s="67"/>
      <c r="S35" s="67"/>
      <c r="T35" s="67"/>
      <c r="U35" s="67"/>
      <c r="V35" s="67"/>
      <c r="W35" s="67"/>
      <c r="X35" s="67"/>
      <c r="Y35" s="67"/>
      <c r="Z35" s="67"/>
      <c r="AA35" s="68"/>
    </row>
    <row r="36" spans="2:28" ht="15" thickBot="1" x14ac:dyDescent="0.35"/>
    <row r="37" spans="2:28" ht="15.6" x14ac:dyDescent="0.3">
      <c r="D37" s="69" t="s">
        <v>13</v>
      </c>
      <c r="E37" s="70"/>
      <c r="F37" s="70"/>
      <c r="G37" s="70"/>
      <c r="H37" s="70"/>
      <c r="I37" s="70"/>
      <c r="J37" s="70"/>
      <c r="K37" s="70"/>
      <c r="L37" s="70"/>
      <c r="M37" s="70"/>
      <c r="N37" s="70"/>
      <c r="O37" s="70"/>
      <c r="P37" s="70"/>
      <c r="Q37" s="70"/>
      <c r="R37" s="70"/>
      <c r="S37" s="70"/>
      <c r="T37" s="70"/>
      <c r="U37" s="71" t="s">
        <v>17</v>
      </c>
      <c r="V37" s="72"/>
      <c r="W37" s="72"/>
      <c r="X37" s="72"/>
      <c r="Y37" s="73"/>
      <c r="Z37" s="74" t="s">
        <v>15</v>
      </c>
      <c r="AA37" s="76" t="s">
        <v>12</v>
      </c>
      <c r="AB37" s="88" t="s">
        <v>40</v>
      </c>
    </row>
    <row r="38" spans="2:28" x14ac:dyDescent="0.3">
      <c r="D38" s="78" t="s">
        <v>3</v>
      </c>
      <c r="E38" s="61"/>
      <c r="F38" s="61" t="s">
        <v>4</v>
      </c>
      <c r="G38" s="61"/>
      <c r="H38" s="61" t="s">
        <v>5</v>
      </c>
      <c r="I38" s="61"/>
      <c r="J38" s="61" t="s">
        <v>6</v>
      </c>
      <c r="K38" s="61"/>
      <c r="L38" s="61" t="s">
        <v>7</v>
      </c>
      <c r="M38" s="61"/>
      <c r="N38" s="61" t="s">
        <v>8</v>
      </c>
      <c r="O38" s="61"/>
      <c r="P38" s="61" t="s">
        <v>9</v>
      </c>
      <c r="Q38" s="61"/>
      <c r="R38" s="61" t="s">
        <v>10</v>
      </c>
      <c r="S38" s="61"/>
      <c r="T38" s="62" t="s">
        <v>15</v>
      </c>
      <c r="U38" s="63" t="s">
        <v>14</v>
      </c>
      <c r="V38" s="64"/>
      <c r="W38" s="65" t="s">
        <v>16</v>
      </c>
      <c r="X38" s="65"/>
      <c r="Y38" s="60" t="s">
        <v>15</v>
      </c>
      <c r="Z38" s="75"/>
      <c r="AA38" s="77"/>
      <c r="AB38" s="89"/>
    </row>
    <row r="39" spans="2:28" ht="15" thickBot="1" x14ac:dyDescent="0.35">
      <c r="D39" s="4" t="s">
        <v>12</v>
      </c>
      <c r="E39" s="5" t="s">
        <v>11</v>
      </c>
      <c r="F39" s="6" t="s">
        <v>12</v>
      </c>
      <c r="G39" s="5" t="s">
        <v>11</v>
      </c>
      <c r="H39" s="6" t="s">
        <v>12</v>
      </c>
      <c r="I39" s="5" t="s">
        <v>11</v>
      </c>
      <c r="J39" s="6" t="s">
        <v>12</v>
      </c>
      <c r="K39" s="5" t="s">
        <v>11</v>
      </c>
      <c r="L39" s="6" t="s">
        <v>12</v>
      </c>
      <c r="M39" s="5" t="s">
        <v>11</v>
      </c>
      <c r="N39" s="6" t="s">
        <v>12</v>
      </c>
      <c r="O39" s="5" t="s">
        <v>11</v>
      </c>
      <c r="P39" s="6" t="s">
        <v>12</v>
      </c>
      <c r="Q39" s="5" t="s">
        <v>11</v>
      </c>
      <c r="R39" s="6" t="s">
        <v>12</v>
      </c>
      <c r="S39" s="5" t="s">
        <v>11</v>
      </c>
      <c r="T39" s="62"/>
      <c r="U39" s="4" t="s">
        <v>12</v>
      </c>
      <c r="V39" s="5" t="s">
        <v>11</v>
      </c>
      <c r="W39" s="6" t="s">
        <v>12</v>
      </c>
      <c r="X39" s="5" t="s">
        <v>11</v>
      </c>
      <c r="Y39" s="60"/>
      <c r="Z39" s="75"/>
      <c r="AA39" s="77"/>
      <c r="AB39" s="90"/>
    </row>
    <row r="40" spans="2:28" ht="15.6" x14ac:dyDescent="0.3">
      <c r="B40" s="7">
        <f ca="1">AA40</f>
        <v>6</v>
      </c>
      <c r="C40" s="8" t="str">
        <f ca="1">VLOOKUP(1,$B$10:$C$18,2,0)</f>
        <v>Kitai</v>
      </c>
      <c r="D40" s="9">
        <f ca="1">RANK(OCULTA!C37,OCULTA!C$37:C$48,0)</f>
        <v>4</v>
      </c>
      <c r="E40" s="10">
        <f ca="1">VLOOKUP(D40,OCULTA!$G$63:$H$74,2,0)</f>
        <v>7</v>
      </c>
      <c r="F40" s="11">
        <f ca="1">RANK(OCULTA!E37,OCULTA!E$37:E$48,0)</f>
        <v>4</v>
      </c>
      <c r="G40" s="10">
        <f ca="1">VLOOKUP(F40,OCULTA!$G$63:$H$74,2,0)</f>
        <v>7</v>
      </c>
      <c r="H40" s="11">
        <f ca="1">RANK(OCULTA!G37,OCULTA!G$37:G$48,0)</f>
        <v>9</v>
      </c>
      <c r="I40" s="10">
        <f ca="1">VLOOKUP(H40,OCULTA!$G$63:$H$74,2,0)</f>
        <v>2</v>
      </c>
      <c r="J40" s="11">
        <f ca="1">RANK(OCULTA!I37,OCULTA!I$37:I$48,0)</f>
        <v>10</v>
      </c>
      <c r="K40" s="10">
        <f ca="1">VLOOKUP(J40,OCULTA!$G$63:$H$74,2,0)</f>
        <v>1</v>
      </c>
      <c r="L40" s="11">
        <f ca="1">RANK(OCULTA!K37,OCULTA!K$37:K$48,0)</f>
        <v>2</v>
      </c>
      <c r="M40" s="10">
        <f ca="1">VLOOKUP(L40,OCULTA!$G$63:$H$74,2,0)</f>
        <v>10</v>
      </c>
      <c r="N40" s="11">
        <f ca="1">RANK(OCULTA!M37,OCULTA!M$37:M$48,0)</f>
        <v>8</v>
      </c>
      <c r="O40" s="10">
        <f ca="1">VLOOKUP(N40,OCULTA!$G$63:$H$74,2,0)</f>
        <v>3</v>
      </c>
      <c r="P40" s="11">
        <f ca="1">RANK(OCULTA!O37,OCULTA!O$37:O$48,0)</f>
        <v>2</v>
      </c>
      <c r="Q40" s="10">
        <f ca="1">VLOOKUP(P40,OCULTA!$G$63:$H$74,2,0)</f>
        <v>10</v>
      </c>
      <c r="R40" s="11">
        <f ca="1">RANK(OCULTA!Q37,OCULTA!Q$37:Q$48,0)</f>
        <v>12</v>
      </c>
      <c r="S40" s="10">
        <f ca="1">VLOOKUP(R40,OCULTA!$G$63:$H$74,2,0)</f>
        <v>0</v>
      </c>
      <c r="T40" s="12">
        <f ca="1">E40+G40+I40+K40+M40+O40+Q40+S40+0.0000000001</f>
        <v>40.000000000100002</v>
      </c>
      <c r="U40" s="9">
        <f ca="1">RANK(OCULTA!T37,OCULTA!T$37:T$48,0)</f>
        <v>3</v>
      </c>
      <c r="V40" s="13">
        <f ca="1">VLOOKUP(U40,OCULTA!$G$63:$I$74,3,0)</f>
        <v>30</v>
      </c>
      <c r="W40" s="11">
        <f ca="1">RANK(OCULTA!V37,OCULTA!V$37:V$48,0)</f>
        <v>9</v>
      </c>
      <c r="X40" s="13">
        <f ca="1">VLOOKUP(W40,OCULTA!$G$63:$I$74,3,0)</f>
        <v>10</v>
      </c>
      <c r="Y40" s="14">
        <f ca="1">V40+X40</f>
        <v>40</v>
      </c>
      <c r="Z40" s="38">
        <f ca="1">T40+Y40+T40/10000</f>
        <v>80.004000000100007</v>
      </c>
      <c r="AA40" s="39">
        <f ca="1">RANK(Z40,$Z$40:$Z$51,0)</f>
        <v>6</v>
      </c>
      <c r="AB40" s="57">
        <f ca="1">OCULTA!Y37</f>
        <v>1</v>
      </c>
    </row>
    <row r="41" spans="2:28" ht="15.6" x14ac:dyDescent="0.3">
      <c r="B41" s="17">
        <f t="shared" ref="B41:B51" ca="1" si="16">AA41</f>
        <v>3</v>
      </c>
      <c r="C41" s="18" t="str">
        <f ca="1">VLOOKUP(1,$B$25:$C$33,2,0)</f>
        <v>Mayo</v>
      </c>
      <c r="D41" s="19">
        <f ca="1">RANK(OCULTA!C38,OCULTA!C$37:C$48,0)</f>
        <v>6</v>
      </c>
      <c r="E41" s="20">
        <f ca="1">VLOOKUP(D41,OCULTA!$G$63:$H$74,2,0)</f>
        <v>5</v>
      </c>
      <c r="F41" s="21">
        <f ca="1">RANK(OCULTA!E38,OCULTA!E$37:E$48,0)</f>
        <v>2</v>
      </c>
      <c r="G41" s="20">
        <f ca="1">VLOOKUP(F41,OCULTA!$G$63:$H$74,2,0)</f>
        <v>10</v>
      </c>
      <c r="H41" s="21">
        <f ca="1">RANK(OCULTA!G38,OCULTA!G$37:G$48,0)</f>
        <v>12</v>
      </c>
      <c r="I41" s="20">
        <f ca="1">VLOOKUP(H41,OCULTA!$G$63:$H$74,2,0)</f>
        <v>0</v>
      </c>
      <c r="J41" s="21">
        <f ca="1">RANK(OCULTA!I38,OCULTA!I$37:I$48,0)</f>
        <v>5</v>
      </c>
      <c r="K41" s="20">
        <f ca="1">VLOOKUP(J41,OCULTA!$G$63:$H$74,2,0)</f>
        <v>6</v>
      </c>
      <c r="L41" s="21">
        <f ca="1">RANK(OCULTA!K38,OCULTA!K$37:K$48,0)</f>
        <v>8</v>
      </c>
      <c r="M41" s="20">
        <f ca="1">VLOOKUP(L41,OCULTA!$G$63:$H$74,2,0)</f>
        <v>3</v>
      </c>
      <c r="N41" s="21">
        <f ca="1">RANK(OCULTA!M38,OCULTA!M$37:M$48,0)</f>
        <v>12</v>
      </c>
      <c r="O41" s="20">
        <f ca="1">VLOOKUP(N41,OCULTA!$G$63:$H$74,2,0)</f>
        <v>0</v>
      </c>
      <c r="P41" s="21">
        <f ca="1">RANK(OCULTA!O38,OCULTA!O$37:O$48,0)</f>
        <v>6</v>
      </c>
      <c r="Q41" s="20">
        <f ca="1">VLOOKUP(P41,OCULTA!$G$63:$H$74,2,0)</f>
        <v>5</v>
      </c>
      <c r="R41" s="21">
        <f ca="1">RANK(OCULTA!Q38,OCULTA!Q$37:Q$48,0)</f>
        <v>3</v>
      </c>
      <c r="S41" s="20">
        <f ca="1">VLOOKUP(R41,OCULTA!$G$63:$H$74,2,0)</f>
        <v>8</v>
      </c>
      <c r="T41" s="22">
        <f ca="1">E41+G41+I41+K41+M41+O41+Q41+S41+0.0000000002</f>
        <v>37.000000000199996</v>
      </c>
      <c r="U41" s="19">
        <f ca="1">RANK(OCULTA!T38,OCULTA!T$37:T$48,0)</f>
        <v>4</v>
      </c>
      <c r="V41" s="23">
        <f ca="1">VLOOKUP(U41,OCULTA!$G$63:$I$74,3,0)</f>
        <v>27</v>
      </c>
      <c r="W41" s="21">
        <f ca="1">RANK(OCULTA!V38,OCULTA!V$37:V$48,0)</f>
        <v>6</v>
      </c>
      <c r="X41" s="23">
        <f ca="1">VLOOKUP(W41,OCULTA!$G$63:$I$74,3,0)</f>
        <v>21</v>
      </c>
      <c r="Y41" s="24">
        <f t="shared" ref="Y41:Y50" ca="1" si="17">V41+X41</f>
        <v>48</v>
      </c>
      <c r="Z41" s="40">
        <f t="shared" ref="Z41:Z50" ca="1" si="18">T41+Y41+T41/10000</f>
        <v>85.003700000200027</v>
      </c>
      <c r="AA41" s="41">
        <f t="shared" ref="AA41:AA51" ca="1" si="19">RANK(Z41,$Z$40:$Z$51,0)</f>
        <v>3</v>
      </c>
      <c r="AB41" s="58">
        <f ca="1">OCULTA!Y38</f>
        <v>1</v>
      </c>
    </row>
    <row r="42" spans="2:28" ht="15.6" x14ac:dyDescent="0.3">
      <c r="B42" s="17">
        <f t="shared" ca="1" si="16"/>
        <v>2</v>
      </c>
      <c r="C42" s="18" t="str">
        <f ca="1">VLOOKUP(2,$B$10:$C$18,2,0)</f>
        <v>Luna Ki</v>
      </c>
      <c r="D42" s="19">
        <f ca="1">RANK(OCULTA!C39,OCULTA!C$37:C$48,0)</f>
        <v>8</v>
      </c>
      <c r="E42" s="20">
        <f ca="1">VLOOKUP(D42,OCULTA!$G$63:$H$74,2,0)</f>
        <v>3</v>
      </c>
      <c r="F42" s="21">
        <f ca="1">RANK(OCULTA!E39,OCULTA!E$37:E$48,0)</f>
        <v>7</v>
      </c>
      <c r="G42" s="20">
        <f ca="1">VLOOKUP(F42,OCULTA!$G$63:$H$74,2,0)</f>
        <v>4</v>
      </c>
      <c r="H42" s="21">
        <f ca="1">RANK(OCULTA!G39,OCULTA!G$37:G$48,0)</f>
        <v>7</v>
      </c>
      <c r="I42" s="20">
        <f ca="1">VLOOKUP(H42,OCULTA!$G$63:$H$74,2,0)</f>
        <v>4</v>
      </c>
      <c r="J42" s="21">
        <f ca="1">RANK(OCULTA!I39,OCULTA!I$37:I$48,0)</f>
        <v>8</v>
      </c>
      <c r="K42" s="20">
        <f ca="1">VLOOKUP(J42,OCULTA!$G$63:$H$74,2,0)</f>
        <v>3</v>
      </c>
      <c r="L42" s="21">
        <f ca="1">RANK(OCULTA!K39,OCULTA!K$37:K$48,0)</f>
        <v>6</v>
      </c>
      <c r="M42" s="20">
        <f ca="1">VLOOKUP(L42,OCULTA!$G$63:$H$74,2,0)</f>
        <v>5</v>
      </c>
      <c r="N42" s="21">
        <f ca="1">RANK(OCULTA!M39,OCULTA!M$37:M$48,0)</f>
        <v>6</v>
      </c>
      <c r="O42" s="20">
        <f ca="1">VLOOKUP(N42,OCULTA!$G$63:$H$74,2,0)</f>
        <v>5</v>
      </c>
      <c r="P42" s="21">
        <f ca="1">RANK(OCULTA!O39,OCULTA!O$37:O$48,0)</f>
        <v>7</v>
      </c>
      <c r="Q42" s="20">
        <f ca="1">VLOOKUP(P42,OCULTA!$G$63:$H$74,2,0)</f>
        <v>4</v>
      </c>
      <c r="R42" s="21">
        <f ca="1">RANK(OCULTA!Q39,OCULTA!Q$37:Q$48,0)</f>
        <v>1</v>
      </c>
      <c r="S42" s="20">
        <f ca="1">VLOOKUP(R42,OCULTA!$G$63:$H$74,2,0)</f>
        <v>12</v>
      </c>
      <c r="T42" s="22">
        <f t="shared" ref="T42:T46" ca="1" si="20">E42+G42+I42+K42+M42+O42+Q42+S42+0.0000000002</f>
        <v>40.000000000199996</v>
      </c>
      <c r="U42" s="19">
        <f ca="1">RANK(OCULTA!T39,OCULTA!T$37:T$48,0)</f>
        <v>1</v>
      </c>
      <c r="V42" s="23">
        <f ca="1">VLOOKUP(U42,OCULTA!$G$63:$I$74,3,0)</f>
        <v>40</v>
      </c>
      <c r="W42" s="21">
        <f ca="1">RANK(OCULTA!V39,OCULTA!V$37:V$48,0)</f>
        <v>4</v>
      </c>
      <c r="X42" s="23">
        <f ca="1">VLOOKUP(W42,OCULTA!$G$63:$I$74,3,0)</f>
        <v>27</v>
      </c>
      <c r="Y42" s="24">
        <f t="shared" ref="Y42:Y46" ca="1" si="21">V42+X42</f>
        <v>67</v>
      </c>
      <c r="Z42" s="40">
        <f t="shared" ref="Z42:Z46" ca="1" si="22">T42+Y42+T42/10000</f>
        <v>107.00400000020002</v>
      </c>
      <c r="AA42" s="41">
        <f t="shared" ref="AA42:AA46" ca="1" si="23">RANK(Z42,$Z$40:$Z$51,0)</f>
        <v>2</v>
      </c>
      <c r="AB42" s="58">
        <f ca="1">OCULTA!Y39</f>
        <v>1</v>
      </c>
    </row>
    <row r="43" spans="2:28" ht="15.6" x14ac:dyDescent="0.3">
      <c r="B43" s="17">
        <f t="shared" ca="1" si="16"/>
        <v>4</v>
      </c>
      <c r="C43" s="18" t="str">
        <f ca="1">VLOOKUP(2,$B$25:$C$33,2,0)</f>
        <v>Ku Minerva</v>
      </c>
      <c r="D43" s="19">
        <f ca="1">RANK(OCULTA!C40,OCULTA!C$37:C$48,0)</f>
        <v>5</v>
      </c>
      <c r="E43" s="20">
        <f ca="1">VLOOKUP(D43,OCULTA!$G$63:$H$74,2,0)</f>
        <v>6</v>
      </c>
      <c r="F43" s="21">
        <f ca="1">RANK(OCULTA!E40,OCULTA!E$37:E$48,0)</f>
        <v>5</v>
      </c>
      <c r="G43" s="20">
        <f ca="1">VLOOKUP(F43,OCULTA!$G$63:$H$74,2,0)</f>
        <v>6</v>
      </c>
      <c r="H43" s="21">
        <f ca="1">RANK(OCULTA!G40,OCULTA!G$37:G$48,0)</f>
        <v>2</v>
      </c>
      <c r="I43" s="20">
        <f ca="1">VLOOKUP(H43,OCULTA!$G$63:$H$74,2,0)</f>
        <v>10</v>
      </c>
      <c r="J43" s="21">
        <f ca="1">RANK(OCULTA!I40,OCULTA!I$37:I$48,0)</f>
        <v>2</v>
      </c>
      <c r="K43" s="20">
        <f ca="1">VLOOKUP(J43,OCULTA!$G$63:$H$74,2,0)</f>
        <v>10</v>
      </c>
      <c r="L43" s="21">
        <f ca="1">RANK(OCULTA!K40,OCULTA!K$37:K$48,0)</f>
        <v>4</v>
      </c>
      <c r="M43" s="20">
        <f ca="1">VLOOKUP(L43,OCULTA!$G$63:$H$74,2,0)</f>
        <v>7</v>
      </c>
      <c r="N43" s="21">
        <f ca="1">RANK(OCULTA!M40,OCULTA!M$37:M$48,0)</f>
        <v>4</v>
      </c>
      <c r="O43" s="20">
        <f ca="1">VLOOKUP(N43,OCULTA!$G$63:$H$74,2,0)</f>
        <v>7</v>
      </c>
      <c r="P43" s="21">
        <f ca="1">RANK(OCULTA!O40,OCULTA!O$37:O$48,0)</f>
        <v>8</v>
      </c>
      <c r="Q43" s="20">
        <f ca="1">VLOOKUP(P43,OCULTA!$G$63:$H$74,2,0)</f>
        <v>3</v>
      </c>
      <c r="R43" s="21">
        <f ca="1">RANK(OCULTA!Q40,OCULTA!Q$37:Q$48,0)</f>
        <v>4</v>
      </c>
      <c r="S43" s="20">
        <f ca="1">VLOOKUP(R43,OCULTA!$G$63:$H$74,2,0)</f>
        <v>7</v>
      </c>
      <c r="T43" s="22">
        <f t="shared" ca="1" si="20"/>
        <v>56.000000000199996</v>
      </c>
      <c r="U43" s="19">
        <f ca="1">RANK(OCULTA!T40,OCULTA!T$37:T$48,0)</f>
        <v>6</v>
      </c>
      <c r="V43" s="23">
        <f ca="1">VLOOKUP(U43,OCULTA!$G$63:$I$74,3,0)</f>
        <v>21</v>
      </c>
      <c r="W43" s="21">
        <f ca="1">RANK(OCULTA!V40,OCULTA!V$37:V$48,0)</f>
        <v>10</v>
      </c>
      <c r="X43" s="23">
        <f ca="1">VLOOKUP(W43,OCULTA!$G$63:$I$74,3,0)</f>
        <v>7</v>
      </c>
      <c r="Y43" s="24">
        <f t="shared" ca="1" si="21"/>
        <v>28</v>
      </c>
      <c r="Z43" s="40">
        <f t="shared" ca="1" si="22"/>
        <v>84.005600000200019</v>
      </c>
      <c r="AA43" s="41">
        <f t="shared" ca="1" si="23"/>
        <v>4</v>
      </c>
      <c r="AB43" s="58">
        <f ca="1">OCULTA!Y40</f>
        <v>1</v>
      </c>
    </row>
    <row r="44" spans="2:28" ht="15.6" x14ac:dyDescent="0.3">
      <c r="B44" s="17">
        <f t="shared" ca="1" si="16"/>
        <v>8</v>
      </c>
      <c r="C44" s="18" t="str">
        <f ca="1">VLOOKUP(3,$B$10:$C$18,2,0)</f>
        <v>M León &amp; J Medina</v>
      </c>
      <c r="D44" s="19">
        <f ca="1">RANK(OCULTA!C41,OCULTA!C$37:C$48,0)</f>
        <v>7</v>
      </c>
      <c r="E44" s="20">
        <f ca="1">VLOOKUP(D44,OCULTA!$G$63:$H$74,2,0)</f>
        <v>4</v>
      </c>
      <c r="F44" s="21">
        <f ca="1">RANK(OCULTA!E41,OCULTA!E$37:E$48,0)</f>
        <v>1</v>
      </c>
      <c r="G44" s="20">
        <f ca="1">VLOOKUP(F44,OCULTA!$G$63:$H$74,2,0)</f>
        <v>12</v>
      </c>
      <c r="H44" s="21">
        <f ca="1">RANK(OCULTA!G41,OCULTA!G$37:G$48,0)</f>
        <v>11</v>
      </c>
      <c r="I44" s="20">
        <f ca="1">VLOOKUP(H44,OCULTA!$G$63:$H$74,2,0)</f>
        <v>0</v>
      </c>
      <c r="J44" s="21">
        <f ca="1">RANK(OCULTA!I41,OCULTA!I$37:I$48,0)</f>
        <v>3</v>
      </c>
      <c r="K44" s="20">
        <f ca="1">VLOOKUP(J44,OCULTA!$G$63:$H$74,2,0)</f>
        <v>8</v>
      </c>
      <c r="L44" s="21">
        <f ca="1">RANK(OCULTA!K41,OCULTA!K$37:K$48,0)</f>
        <v>11</v>
      </c>
      <c r="M44" s="20">
        <f ca="1">VLOOKUP(L44,OCULTA!$G$63:$H$74,2,0)</f>
        <v>0</v>
      </c>
      <c r="N44" s="21">
        <f ca="1">RANK(OCULTA!M41,OCULTA!M$37:M$48,0)</f>
        <v>9</v>
      </c>
      <c r="O44" s="20">
        <f ca="1">VLOOKUP(N44,OCULTA!$G$63:$H$74,2,0)</f>
        <v>2</v>
      </c>
      <c r="P44" s="21">
        <f ca="1">RANK(OCULTA!O41,OCULTA!O$37:O$48,0)</f>
        <v>11</v>
      </c>
      <c r="Q44" s="20">
        <f ca="1">VLOOKUP(P44,OCULTA!$G$63:$H$74,2,0)</f>
        <v>0</v>
      </c>
      <c r="R44" s="21">
        <f ca="1">RANK(OCULTA!Q41,OCULTA!Q$37:Q$48,0)</f>
        <v>9</v>
      </c>
      <c r="S44" s="20">
        <f ca="1">VLOOKUP(R44,OCULTA!$G$63:$H$74,2,0)</f>
        <v>2</v>
      </c>
      <c r="T44" s="22">
        <f t="shared" ca="1" si="20"/>
        <v>28.0000000002</v>
      </c>
      <c r="U44" s="19">
        <f ca="1">RANK(OCULTA!T41,OCULTA!T$37:T$48,0)</f>
        <v>10</v>
      </c>
      <c r="V44" s="23">
        <f ca="1">VLOOKUP(U44,OCULTA!$G$63:$I$74,3,0)</f>
        <v>7</v>
      </c>
      <c r="W44" s="21">
        <f ca="1">RANK(OCULTA!V41,OCULTA!V$37:V$48,0)</f>
        <v>1</v>
      </c>
      <c r="X44" s="23">
        <f ca="1">VLOOKUP(W44,OCULTA!$G$63:$I$74,3,0)</f>
        <v>40</v>
      </c>
      <c r="Y44" s="24">
        <f t="shared" ca="1" si="21"/>
        <v>47</v>
      </c>
      <c r="Z44" s="40">
        <f t="shared" ca="1" si="22"/>
        <v>75.002800000200025</v>
      </c>
      <c r="AA44" s="41">
        <f t="shared" ca="1" si="23"/>
        <v>8</v>
      </c>
      <c r="AB44" s="58">
        <f ca="1">OCULTA!Y41</f>
        <v>1</v>
      </c>
    </row>
    <row r="45" spans="2:28" ht="15.6" x14ac:dyDescent="0.3">
      <c r="B45" s="17">
        <f t="shared" ca="1" si="16"/>
        <v>10</v>
      </c>
      <c r="C45" s="18" t="str">
        <f ca="1">VLOOKUP(3,$B$25:$C$33,2,0)</f>
        <v>Atyat</v>
      </c>
      <c r="D45" s="19">
        <f ca="1">RANK(OCULTA!C42,OCULTA!C$37:C$48,0)</f>
        <v>10</v>
      </c>
      <c r="E45" s="20">
        <f ca="1">VLOOKUP(D45,OCULTA!$G$63:$H$74,2,0)</f>
        <v>1</v>
      </c>
      <c r="F45" s="21">
        <f ca="1">RANK(OCULTA!E42,OCULTA!E$37:E$48,0)</f>
        <v>10</v>
      </c>
      <c r="G45" s="20">
        <f ca="1">VLOOKUP(F45,OCULTA!$G$63:$H$74,2,0)</f>
        <v>1</v>
      </c>
      <c r="H45" s="21">
        <f ca="1">RANK(OCULTA!G42,OCULTA!G$37:G$48,0)</f>
        <v>6</v>
      </c>
      <c r="I45" s="20">
        <f ca="1">VLOOKUP(H45,OCULTA!$G$63:$H$74,2,0)</f>
        <v>5</v>
      </c>
      <c r="J45" s="21">
        <f ca="1">RANK(OCULTA!I42,OCULTA!I$37:I$48,0)</f>
        <v>4</v>
      </c>
      <c r="K45" s="20">
        <f ca="1">VLOOKUP(J45,OCULTA!$G$63:$H$74,2,0)</f>
        <v>7</v>
      </c>
      <c r="L45" s="21">
        <f ca="1">RANK(OCULTA!K42,OCULTA!K$37:K$48,0)</f>
        <v>7</v>
      </c>
      <c r="M45" s="20">
        <f ca="1">VLOOKUP(L45,OCULTA!$G$63:$H$74,2,0)</f>
        <v>4</v>
      </c>
      <c r="N45" s="21">
        <f ca="1">RANK(OCULTA!M42,OCULTA!M$37:M$48,0)</f>
        <v>1</v>
      </c>
      <c r="O45" s="20">
        <f ca="1">VLOOKUP(N45,OCULTA!$G$63:$H$74,2,0)</f>
        <v>12</v>
      </c>
      <c r="P45" s="21">
        <f ca="1">RANK(OCULTA!O42,OCULTA!O$37:O$48,0)</f>
        <v>9</v>
      </c>
      <c r="Q45" s="20">
        <f ca="1">VLOOKUP(P45,OCULTA!$G$63:$H$74,2,0)</f>
        <v>2</v>
      </c>
      <c r="R45" s="21">
        <f ca="1">RANK(OCULTA!Q42,OCULTA!Q$37:Q$48,0)</f>
        <v>10</v>
      </c>
      <c r="S45" s="20">
        <f ca="1">VLOOKUP(R45,OCULTA!$G$63:$H$74,2,0)</f>
        <v>1</v>
      </c>
      <c r="T45" s="22">
        <f t="shared" ca="1" si="20"/>
        <v>33.000000000199996</v>
      </c>
      <c r="U45" s="19">
        <f ca="1">RANK(OCULTA!T42,OCULTA!T$37:T$48,0)</f>
        <v>12</v>
      </c>
      <c r="V45" s="23">
        <f ca="1">VLOOKUP(U45,OCULTA!$G$63:$I$74,3,0)</f>
        <v>3</v>
      </c>
      <c r="W45" s="21">
        <f ca="1">RANK(OCULTA!V42,OCULTA!V$37:V$48,0)</f>
        <v>3</v>
      </c>
      <c r="X45" s="23">
        <f ca="1">VLOOKUP(W45,OCULTA!$G$63:$I$74,3,0)</f>
        <v>30</v>
      </c>
      <c r="Y45" s="24">
        <f t="shared" ca="1" si="21"/>
        <v>33</v>
      </c>
      <c r="Z45" s="40">
        <f t="shared" ca="1" si="22"/>
        <v>66.003300000200028</v>
      </c>
      <c r="AA45" s="41">
        <f t="shared" ca="1" si="23"/>
        <v>10</v>
      </c>
      <c r="AB45" s="58">
        <f ca="1">OCULTA!Y42</f>
        <v>1</v>
      </c>
    </row>
    <row r="46" spans="2:28" ht="15.6" x14ac:dyDescent="0.3">
      <c r="B46" s="17">
        <f t="shared" ca="1" si="16"/>
        <v>1</v>
      </c>
      <c r="C46" s="18" t="str">
        <f ca="1">VLOOKUP(4,$B$10:$C$18,2,0)</f>
        <v>T Grox &amp; Lucycalys</v>
      </c>
      <c r="D46" s="19">
        <f ca="1">RANK(OCULTA!C43,OCULTA!C$37:C$48,0)</f>
        <v>1</v>
      </c>
      <c r="E46" s="20">
        <f ca="1">VLOOKUP(D46,OCULTA!$G$63:$H$74,2,0)</f>
        <v>12</v>
      </c>
      <c r="F46" s="21">
        <f ca="1">RANK(OCULTA!E43,OCULTA!E$37:E$48,0)</f>
        <v>11</v>
      </c>
      <c r="G46" s="20">
        <f ca="1">VLOOKUP(F46,OCULTA!$G$63:$H$74,2,0)</f>
        <v>0</v>
      </c>
      <c r="H46" s="21">
        <f ca="1">RANK(OCULTA!G43,OCULTA!G$37:G$48,0)</f>
        <v>10</v>
      </c>
      <c r="I46" s="20">
        <f ca="1">VLOOKUP(H46,OCULTA!$G$63:$H$74,2,0)</f>
        <v>1</v>
      </c>
      <c r="J46" s="21">
        <f ca="1">RANK(OCULTA!I43,OCULTA!I$37:I$48,0)</f>
        <v>1</v>
      </c>
      <c r="K46" s="20">
        <f ca="1">VLOOKUP(J46,OCULTA!$G$63:$H$74,2,0)</f>
        <v>12</v>
      </c>
      <c r="L46" s="21">
        <f ca="1">RANK(OCULTA!K43,OCULTA!K$37:K$48,0)</f>
        <v>1</v>
      </c>
      <c r="M46" s="20">
        <f ca="1">VLOOKUP(L46,OCULTA!$G$63:$H$74,2,0)</f>
        <v>12</v>
      </c>
      <c r="N46" s="21">
        <f ca="1">RANK(OCULTA!M43,OCULTA!M$37:M$48,0)</f>
        <v>7</v>
      </c>
      <c r="O46" s="20">
        <f ca="1">VLOOKUP(N46,OCULTA!$G$63:$H$74,2,0)</f>
        <v>4</v>
      </c>
      <c r="P46" s="21">
        <f ca="1">RANK(OCULTA!O43,OCULTA!O$37:O$48,0)</f>
        <v>10</v>
      </c>
      <c r="Q46" s="20">
        <f ca="1">VLOOKUP(P46,OCULTA!$G$63:$H$74,2,0)</f>
        <v>1</v>
      </c>
      <c r="R46" s="21">
        <f ca="1">RANK(OCULTA!Q43,OCULTA!Q$37:Q$48,0)</f>
        <v>2</v>
      </c>
      <c r="S46" s="20">
        <f ca="1">VLOOKUP(R46,OCULTA!$G$63:$H$74,2,0)</f>
        <v>10</v>
      </c>
      <c r="T46" s="22">
        <f t="shared" ca="1" si="20"/>
        <v>52.000000000199996</v>
      </c>
      <c r="U46" s="19">
        <f ca="1">RANK(OCULTA!T43,OCULTA!T$37:T$48,0)</f>
        <v>2</v>
      </c>
      <c r="V46" s="23">
        <f ca="1">VLOOKUP(U46,OCULTA!$G$63:$I$74,3,0)</f>
        <v>35</v>
      </c>
      <c r="W46" s="21">
        <f ca="1">RANK(OCULTA!V43,OCULTA!V$37:V$48,0)</f>
        <v>5</v>
      </c>
      <c r="X46" s="23">
        <f ca="1">VLOOKUP(W46,OCULTA!$G$63:$I$74,3,0)</f>
        <v>24</v>
      </c>
      <c r="Y46" s="24">
        <f t="shared" ca="1" si="21"/>
        <v>59</v>
      </c>
      <c r="Z46" s="40">
        <f t="shared" ca="1" si="22"/>
        <v>111.00520000020002</v>
      </c>
      <c r="AA46" s="41">
        <f t="shared" ca="1" si="23"/>
        <v>1</v>
      </c>
      <c r="AB46" s="58">
        <f ca="1">OCULTA!Y43</f>
        <v>1</v>
      </c>
    </row>
    <row r="47" spans="2:28" ht="15.6" x14ac:dyDescent="0.3">
      <c r="B47" s="17">
        <f t="shared" ca="1" si="16"/>
        <v>12</v>
      </c>
      <c r="C47" s="18" t="str">
        <f ca="1">VLOOKUP(4,$B$25:$C$33,2,0)</f>
        <v>Asha</v>
      </c>
      <c r="D47" s="19">
        <f ca="1">RANK(OCULTA!C44,OCULTA!C$37:C$48,0)</f>
        <v>3</v>
      </c>
      <c r="E47" s="20">
        <f ca="1">VLOOKUP(D47,OCULTA!$G$63:$H$74,2,0)</f>
        <v>8</v>
      </c>
      <c r="F47" s="21">
        <f ca="1">RANK(OCULTA!E44,OCULTA!E$37:E$48,0)</f>
        <v>6</v>
      </c>
      <c r="G47" s="20">
        <f ca="1">VLOOKUP(F47,OCULTA!$G$63:$H$74,2,0)</f>
        <v>5</v>
      </c>
      <c r="H47" s="21">
        <f ca="1">RANK(OCULTA!G44,OCULTA!G$37:G$48,0)</f>
        <v>5</v>
      </c>
      <c r="I47" s="20">
        <f ca="1">VLOOKUP(H47,OCULTA!$G$63:$H$74,2,0)</f>
        <v>6</v>
      </c>
      <c r="J47" s="21">
        <f ca="1">RANK(OCULTA!I44,OCULTA!I$37:I$48,0)</f>
        <v>12</v>
      </c>
      <c r="K47" s="20">
        <f ca="1">VLOOKUP(J47,OCULTA!$G$63:$H$74,2,0)</f>
        <v>0</v>
      </c>
      <c r="L47" s="21">
        <f ca="1">RANK(OCULTA!K44,OCULTA!K$37:K$48,0)</f>
        <v>9</v>
      </c>
      <c r="M47" s="20">
        <f ca="1">VLOOKUP(L47,OCULTA!$G$63:$H$74,2,0)</f>
        <v>2</v>
      </c>
      <c r="N47" s="21">
        <f ca="1">RANK(OCULTA!M44,OCULTA!M$37:M$48,0)</f>
        <v>2</v>
      </c>
      <c r="O47" s="20">
        <f ca="1">VLOOKUP(N47,OCULTA!$G$63:$H$74,2,0)</f>
        <v>10</v>
      </c>
      <c r="P47" s="21">
        <f ca="1">RANK(OCULTA!O44,OCULTA!O$37:O$48,0)</f>
        <v>12</v>
      </c>
      <c r="Q47" s="20">
        <f ca="1">VLOOKUP(P47,OCULTA!$G$63:$H$74,2,0)</f>
        <v>0</v>
      </c>
      <c r="R47" s="21">
        <f ca="1">RANK(OCULTA!Q44,OCULTA!Q$37:Q$48,0)</f>
        <v>8</v>
      </c>
      <c r="S47" s="20">
        <f ca="1">VLOOKUP(R47,OCULTA!$G$63:$H$74,2,0)</f>
        <v>3</v>
      </c>
      <c r="T47" s="22">
        <f ca="1">E47+G47+I47+K47+M47+O47+Q47+S47+0.0000000004</f>
        <v>34.0000000004</v>
      </c>
      <c r="U47" s="19">
        <f ca="1">RANK(OCULTA!T44,OCULTA!T$37:T$48,0)</f>
        <v>11</v>
      </c>
      <c r="V47" s="23">
        <f ca="1">VLOOKUP(U47,OCULTA!$G$63:$I$74,3,0)</f>
        <v>5</v>
      </c>
      <c r="W47" s="21">
        <f ca="1">RANK(OCULTA!V44,OCULTA!V$37:V$48,0)</f>
        <v>12</v>
      </c>
      <c r="X47" s="23">
        <f ca="1">VLOOKUP(W47,OCULTA!$G$63:$I$74,3,0)</f>
        <v>3</v>
      </c>
      <c r="Y47" s="24">
        <f t="shared" ca="1" si="17"/>
        <v>8</v>
      </c>
      <c r="Z47" s="40">
        <f t="shared" ca="1" si="18"/>
        <v>42.003400000400042</v>
      </c>
      <c r="AA47" s="41">
        <f t="shared" ca="1" si="19"/>
        <v>12</v>
      </c>
      <c r="AB47" s="58">
        <f ca="1">OCULTA!Y44</f>
        <v>1</v>
      </c>
    </row>
    <row r="48" spans="2:28" ht="15.6" x14ac:dyDescent="0.3">
      <c r="B48" s="17">
        <f t="shared" ca="1" si="16"/>
        <v>9</v>
      </c>
      <c r="C48" s="18" t="str">
        <f ca="1">VLOOKUP(5,$B$10:$C$18,2,0)</f>
        <v>Kenneth</v>
      </c>
      <c r="D48" s="19">
        <f ca="1">RANK(OCULTA!C45,OCULTA!C$37:C$48,0)</f>
        <v>12</v>
      </c>
      <c r="E48" s="20">
        <f ca="1">VLOOKUP(D48,OCULTA!$G$63:$H$74,2,0)</f>
        <v>0</v>
      </c>
      <c r="F48" s="21">
        <f ca="1">RANK(OCULTA!E45,OCULTA!E$37:E$48,0)</f>
        <v>8</v>
      </c>
      <c r="G48" s="20">
        <f ca="1">VLOOKUP(F48,OCULTA!$G$63:$H$74,2,0)</f>
        <v>3</v>
      </c>
      <c r="H48" s="21">
        <f ca="1">RANK(OCULTA!G45,OCULTA!G$37:G$48,0)</f>
        <v>3</v>
      </c>
      <c r="I48" s="20">
        <f ca="1">VLOOKUP(H48,OCULTA!$G$63:$H$74,2,0)</f>
        <v>8</v>
      </c>
      <c r="J48" s="21">
        <f ca="1">RANK(OCULTA!I45,OCULTA!I$37:I$48,0)</f>
        <v>7</v>
      </c>
      <c r="K48" s="20">
        <f ca="1">VLOOKUP(J48,OCULTA!$G$63:$H$74,2,0)</f>
        <v>4</v>
      </c>
      <c r="L48" s="21">
        <f ca="1">RANK(OCULTA!K45,OCULTA!K$37:K$48,0)</f>
        <v>5</v>
      </c>
      <c r="M48" s="20">
        <f ca="1">VLOOKUP(L48,OCULTA!$G$63:$H$74,2,0)</f>
        <v>6</v>
      </c>
      <c r="N48" s="21">
        <f ca="1">RANK(OCULTA!M45,OCULTA!M$37:M$48,0)</f>
        <v>3</v>
      </c>
      <c r="O48" s="20">
        <f ca="1">VLOOKUP(N48,OCULTA!$G$63:$H$74,2,0)</f>
        <v>8</v>
      </c>
      <c r="P48" s="21">
        <f ca="1">RANK(OCULTA!O45,OCULTA!O$37:O$48,0)</f>
        <v>1</v>
      </c>
      <c r="Q48" s="20">
        <f ca="1">VLOOKUP(P48,OCULTA!$G$63:$H$74,2,0)</f>
        <v>12</v>
      </c>
      <c r="R48" s="21">
        <f ca="1">RANK(OCULTA!Q45,OCULTA!Q$37:Q$48,0)</f>
        <v>5</v>
      </c>
      <c r="S48" s="20">
        <f ca="1">VLOOKUP(R48,OCULTA!$G$63:$H$74,2,0)</f>
        <v>6</v>
      </c>
      <c r="T48" s="22">
        <f ca="1">E48+G48+I48+K48+M48+O48+Q48+S48+0.0000000005</f>
        <v>47.000000000500002</v>
      </c>
      <c r="U48" s="19">
        <f ca="1">RANK(OCULTA!T45,OCULTA!T$37:T$48,0)</f>
        <v>7</v>
      </c>
      <c r="V48" s="23">
        <f ca="1">VLOOKUP(U48,OCULTA!$G$63:$I$74,3,0)</f>
        <v>17</v>
      </c>
      <c r="W48" s="21">
        <f ca="1">RANK(OCULTA!V45,OCULTA!V$37:V$48,0)</f>
        <v>11</v>
      </c>
      <c r="X48" s="23">
        <f ca="1">VLOOKUP(W48,OCULTA!$G$63:$I$74,3,0)</f>
        <v>5</v>
      </c>
      <c r="Y48" s="24">
        <f t="shared" ca="1" si="17"/>
        <v>22</v>
      </c>
      <c r="Z48" s="40">
        <f t="shared" ca="1" si="18"/>
        <v>69.004700000500051</v>
      </c>
      <c r="AA48" s="41">
        <f t="shared" ca="1" si="19"/>
        <v>9</v>
      </c>
      <c r="AB48" s="58">
        <f ca="1">OCULTA!Y45</f>
        <v>1</v>
      </c>
    </row>
    <row r="49" spans="2:28" ht="15.6" x14ac:dyDescent="0.3">
      <c r="B49" s="17">
        <f t="shared" ca="1" si="16"/>
        <v>5</v>
      </c>
      <c r="C49" s="18" t="str">
        <f ca="1">VLOOKUP(5,$B$25:$C$33,2,0)</f>
        <v>Funambulista</v>
      </c>
      <c r="D49" s="19">
        <f ca="1">RANK(OCULTA!C46,OCULTA!C$37:C$48,0)</f>
        <v>2</v>
      </c>
      <c r="E49" s="20">
        <f ca="1">VLOOKUP(D49,OCULTA!$G$63:$H$74,2,0)</f>
        <v>10</v>
      </c>
      <c r="F49" s="21">
        <f ca="1">RANK(OCULTA!E46,OCULTA!E$37:E$48,0)</f>
        <v>9</v>
      </c>
      <c r="G49" s="20">
        <f ca="1">VLOOKUP(F49,OCULTA!$G$63:$H$74,2,0)</f>
        <v>2</v>
      </c>
      <c r="H49" s="21">
        <f ca="1">RANK(OCULTA!G46,OCULTA!G$37:G$48,0)</f>
        <v>1</v>
      </c>
      <c r="I49" s="20">
        <f ca="1">VLOOKUP(H49,OCULTA!$G$63:$H$74,2,0)</f>
        <v>12</v>
      </c>
      <c r="J49" s="21">
        <f ca="1">RANK(OCULTA!I46,OCULTA!I$37:I$48,0)</f>
        <v>11</v>
      </c>
      <c r="K49" s="20">
        <f ca="1">VLOOKUP(J49,OCULTA!$G$63:$H$74,2,0)</f>
        <v>0</v>
      </c>
      <c r="L49" s="21">
        <f ca="1">RANK(OCULTA!K46,OCULTA!K$37:K$48,0)</f>
        <v>12</v>
      </c>
      <c r="M49" s="20">
        <f ca="1">VLOOKUP(L49,OCULTA!$G$63:$H$74,2,0)</f>
        <v>0</v>
      </c>
      <c r="N49" s="21">
        <f ca="1">RANK(OCULTA!M46,OCULTA!M$37:M$48,0)</f>
        <v>5</v>
      </c>
      <c r="O49" s="20">
        <f ca="1">VLOOKUP(N49,OCULTA!$G$63:$H$74,2,0)</f>
        <v>6</v>
      </c>
      <c r="P49" s="21">
        <f ca="1">RANK(OCULTA!O46,OCULTA!O$37:O$48,0)</f>
        <v>5</v>
      </c>
      <c r="Q49" s="20">
        <f ca="1">VLOOKUP(P49,OCULTA!$G$63:$H$74,2,0)</f>
        <v>6</v>
      </c>
      <c r="R49" s="21">
        <f ca="1">RANK(OCULTA!Q46,OCULTA!Q$37:Q$48,0)</f>
        <v>11</v>
      </c>
      <c r="S49" s="20">
        <f ca="1">VLOOKUP(R49,OCULTA!$G$63:$H$74,2,0)</f>
        <v>0</v>
      </c>
      <c r="T49" s="22">
        <f ca="1">E49+G49+I49+K49+M49+O49+Q49+S49+0.0000000006</f>
        <v>36.000000000599996</v>
      </c>
      <c r="U49" s="19">
        <f ca="1">RANK(OCULTA!T46,OCULTA!T$37:T$48,0)</f>
        <v>9</v>
      </c>
      <c r="V49" s="23">
        <f ca="1">VLOOKUP(U49,OCULTA!$G$63:$I$74,3,0)</f>
        <v>10</v>
      </c>
      <c r="W49" s="21">
        <f ca="1">RANK(OCULTA!V46,OCULTA!V$37:V$48,0)</f>
        <v>2</v>
      </c>
      <c r="X49" s="23">
        <f ca="1">VLOOKUP(W49,OCULTA!$G$63:$I$74,3,0)</f>
        <v>35</v>
      </c>
      <c r="Y49" s="24">
        <f t="shared" ca="1" si="17"/>
        <v>45</v>
      </c>
      <c r="Z49" s="40">
        <f t="shared" ca="1" si="18"/>
        <v>81.003600000600059</v>
      </c>
      <c r="AA49" s="41">
        <f t="shared" ca="1" si="19"/>
        <v>5</v>
      </c>
      <c r="AB49" s="58">
        <f ca="1">OCULTA!Y46</f>
        <v>1</v>
      </c>
    </row>
    <row r="50" spans="2:28" ht="15.6" x14ac:dyDescent="0.3">
      <c r="B50" s="17">
        <f t="shared" ca="1" si="16"/>
        <v>7</v>
      </c>
      <c r="C50" s="18" t="str">
        <f ca="1">VLOOKUP(6,$B$10:$C$18,2,0)</f>
        <v>Dora &amp; M Collins</v>
      </c>
      <c r="D50" s="19">
        <f ca="1">RANK(OCULTA!C47,OCULTA!C$37:C$48,0)</f>
        <v>11</v>
      </c>
      <c r="E50" s="20">
        <f ca="1">VLOOKUP(D50,OCULTA!$G$63:$H$74,2,0)</f>
        <v>0</v>
      </c>
      <c r="F50" s="21">
        <f ca="1">RANK(OCULTA!E47,OCULTA!E$37:E$48,0)</f>
        <v>3</v>
      </c>
      <c r="G50" s="20">
        <f ca="1">VLOOKUP(F50,OCULTA!$G$63:$H$74,2,0)</f>
        <v>8</v>
      </c>
      <c r="H50" s="21">
        <f ca="1">RANK(OCULTA!G47,OCULTA!G$37:G$48,0)</f>
        <v>8</v>
      </c>
      <c r="I50" s="20">
        <f ca="1">VLOOKUP(H50,OCULTA!$G$63:$H$74,2,0)</f>
        <v>3</v>
      </c>
      <c r="J50" s="21">
        <f ca="1">RANK(OCULTA!I47,OCULTA!I$37:I$48,0)</f>
        <v>9</v>
      </c>
      <c r="K50" s="20">
        <f ca="1">VLOOKUP(J50,OCULTA!$G$63:$H$74,2,0)</f>
        <v>2</v>
      </c>
      <c r="L50" s="21">
        <f ca="1">RANK(OCULTA!K47,OCULTA!K$37:K$48,0)</f>
        <v>3</v>
      </c>
      <c r="M50" s="20">
        <f ca="1">VLOOKUP(L50,OCULTA!$G$63:$H$74,2,0)</f>
        <v>8</v>
      </c>
      <c r="N50" s="21">
        <f ca="1">RANK(OCULTA!M47,OCULTA!M$37:M$48,0)</f>
        <v>10</v>
      </c>
      <c r="O50" s="20">
        <f ca="1">VLOOKUP(N50,OCULTA!$G$63:$H$74,2,0)</f>
        <v>1</v>
      </c>
      <c r="P50" s="21">
        <f ca="1">RANK(OCULTA!O47,OCULTA!O$37:O$48,0)</f>
        <v>4</v>
      </c>
      <c r="Q50" s="20">
        <f ca="1">VLOOKUP(P50,OCULTA!$G$63:$H$74,2,0)</f>
        <v>7</v>
      </c>
      <c r="R50" s="21">
        <f ca="1">RANK(OCULTA!Q47,OCULTA!Q$37:Q$48,0)</f>
        <v>6</v>
      </c>
      <c r="S50" s="20">
        <f ca="1">VLOOKUP(R50,OCULTA!$G$63:$H$74,2,0)</f>
        <v>5</v>
      </c>
      <c r="T50" s="22">
        <f ca="1">E50+G50+I50+K50+M50+O50+Q50+S50+0.0000000007</f>
        <v>34.000000000699998</v>
      </c>
      <c r="U50" s="19">
        <f ca="1">RANK(OCULTA!T47,OCULTA!T$37:T$48,0)</f>
        <v>5</v>
      </c>
      <c r="V50" s="23">
        <f ca="1">VLOOKUP(U50,OCULTA!$G$63:$I$74,3,0)</f>
        <v>24</v>
      </c>
      <c r="W50" s="21">
        <f ca="1">RANK(OCULTA!V47,OCULTA!V$37:V$48,0)</f>
        <v>7</v>
      </c>
      <c r="X50" s="23">
        <f ca="1">VLOOKUP(W50,OCULTA!$G$63:$I$74,3,0)</f>
        <v>17</v>
      </c>
      <c r="Y50" s="24">
        <f t="shared" ca="1" si="17"/>
        <v>41</v>
      </c>
      <c r="Z50" s="40">
        <f t="shared" ca="1" si="18"/>
        <v>75.003400000700069</v>
      </c>
      <c r="AA50" s="41">
        <f t="shared" ca="1" si="19"/>
        <v>7</v>
      </c>
      <c r="AB50" s="58">
        <f ca="1">OCULTA!Y47</f>
        <v>1</v>
      </c>
    </row>
    <row r="51" spans="2:28" ht="16.2" thickBot="1" x14ac:dyDescent="0.35">
      <c r="B51" s="27">
        <f t="shared" ca="1" si="16"/>
        <v>11</v>
      </c>
      <c r="C51" s="28" t="str">
        <f ca="1">VLOOKUP(6,$B$25:$C$33,2,0)</f>
        <v>The Quinquis</v>
      </c>
      <c r="D51" s="29">
        <f ca="1">RANK(OCULTA!C48,OCULTA!C$37:C$48,0)</f>
        <v>9</v>
      </c>
      <c r="E51" s="30">
        <f ca="1">VLOOKUP(D51,OCULTA!$G$63:$H$74,2,0)</f>
        <v>2</v>
      </c>
      <c r="F51" s="31">
        <f ca="1">RANK(OCULTA!E48,OCULTA!E$37:E$48,0)</f>
        <v>12</v>
      </c>
      <c r="G51" s="30">
        <f ca="1">VLOOKUP(F51,OCULTA!$G$63:$H$74,2,0)</f>
        <v>0</v>
      </c>
      <c r="H51" s="31">
        <f ca="1">RANK(OCULTA!G48,OCULTA!G$37:G$48,0)</f>
        <v>4</v>
      </c>
      <c r="I51" s="30">
        <f ca="1">VLOOKUP(H51,OCULTA!$G$63:$H$74,2,0)</f>
        <v>7</v>
      </c>
      <c r="J51" s="31">
        <f ca="1">RANK(OCULTA!I48,OCULTA!I$37:I$48,0)</f>
        <v>6</v>
      </c>
      <c r="K51" s="30">
        <f ca="1">VLOOKUP(J51,OCULTA!$G$63:$H$74,2,0)</f>
        <v>5</v>
      </c>
      <c r="L51" s="31">
        <f ca="1">RANK(OCULTA!K48,OCULTA!K$37:K$48,0)</f>
        <v>10</v>
      </c>
      <c r="M51" s="30">
        <f ca="1">VLOOKUP(L51,OCULTA!$G$63:$H$74,2,0)</f>
        <v>1</v>
      </c>
      <c r="N51" s="31">
        <f ca="1">RANK(OCULTA!M48,OCULTA!M$37:M$48,0)</f>
        <v>11</v>
      </c>
      <c r="O51" s="30">
        <f ca="1">VLOOKUP(N51,OCULTA!$G$63:$H$74,2,0)</f>
        <v>0</v>
      </c>
      <c r="P51" s="31">
        <f ca="1">RANK(OCULTA!O48,OCULTA!O$37:O$48,0)</f>
        <v>3</v>
      </c>
      <c r="Q51" s="30">
        <f ca="1">VLOOKUP(P51,OCULTA!$G$63:$H$74,2,0)</f>
        <v>8</v>
      </c>
      <c r="R51" s="31">
        <f ca="1">RANK(OCULTA!Q48,OCULTA!Q$37:Q$48,0)</f>
        <v>7</v>
      </c>
      <c r="S51" s="30">
        <f ca="1">VLOOKUP(R51,OCULTA!$G$63:$H$74,2,0)</f>
        <v>4</v>
      </c>
      <c r="T51" s="32">
        <f ca="1">E51+G51+I51+K51+M51+O51+Q51+S51+0.0000000008</f>
        <v>27.0000000008</v>
      </c>
      <c r="U51" s="29">
        <f ca="1">RANK(OCULTA!T48,OCULTA!T$37:T$48,0)</f>
        <v>8</v>
      </c>
      <c r="V51" s="33">
        <f ca="1">VLOOKUP(U51,OCULTA!$G$63:$I$74,3,0)</f>
        <v>13</v>
      </c>
      <c r="W51" s="31">
        <f ca="1">RANK(OCULTA!V48,OCULTA!V$37:V$48,0)</f>
        <v>8</v>
      </c>
      <c r="X51" s="33">
        <f ca="1">VLOOKUP(W51,OCULTA!$G$63:$I$74,3,0)</f>
        <v>13</v>
      </c>
      <c r="Y51" s="34">
        <f ca="1">V51+X51</f>
        <v>26</v>
      </c>
      <c r="Z51" s="42">
        <f ca="1">T51+Y51+T51/10000</f>
        <v>53.002700000800083</v>
      </c>
      <c r="AA51" s="43">
        <f t="shared" ca="1" si="19"/>
        <v>11</v>
      </c>
      <c r="AB51" s="59">
        <f ca="1">OCULTA!Y48</f>
        <v>1</v>
      </c>
    </row>
  </sheetData>
  <sheetProtection algorithmName="SHA-512" hashValue="+QsLs1E9o8sJecpBe62hnJPVAD1YskixOmBN7IusuPBbtZfW4+Om85pxpe7YDzEQaH0f6jLQL04OlVCcR3xDwg==" saltValue="gw13bPPnTqSX7LSaZ4S9vw==" spinCount="100000" sheet="1" objects="1" scenarios="1"/>
  <mergeCells count="55">
    <mergeCell ref="D7:T7"/>
    <mergeCell ref="T8:T9"/>
    <mergeCell ref="U7:Y7"/>
    <mergeCell ref="U8:V8"/>
    <mergeCell ref="W8:X8"/>
    <mergeCell ref="Y8:Y9"/>
    <mergeCell ref="P8:Q8"/>
    <mergeCell ref="R8:S8"/>
    <mergeCell ref="D8:E8"/>
    <mergeCell ref="F8:G8"/>
    <mergeCell ref="H8:I8"/>
    <mergeCell ref="J8:K8"/>
    <mergeCell ref="L8:M8"/>
    <mergeCell ref="N8:O8"/>
    <mergeCell ref="R38:S38"/>
    <mergeCell ref="D37:T37"/>
    <mergeCell ref="U37:Y37"/>
    <mergeCell ref="P23:Q23"/>
    <mergeCell ref="R23:S23"/>
    <mergeCell ref="D38:E38"/>
    <mergeCell ref="F38:G38"/>
    <mergeCell ref="H38:I38"/>
    <mergeCell ref="J38:K38"/>
    <mergeCell ref="L38:M38"/>
    <mergeCell ref="N38:O38"/>
    <mergeCell ref="P38:Q38"/>
    <mergeCell ref="N23:O23"/>
    <mergeCell ref="D23:E23"/>
    <mergeCell ref="F23:G23"/>
    <mergeCell ref="H23:I23"/>
    <mergeCell ref="D22:T22"/>
    <mergeCell ref="U22:Y22"/>
    <mergeCell ref="Z22:Z24"/>
    <mergeCell ref="T23:T24"/>
    <mergeCell ref="U23:V23"/>
    <mergeCell ref="W23:X23"/>
    <mergeCell ref="Y23:Y24"/>
    <mergeCell ref="J23:K23"/>
    <mergeCell ref="L23:M23"/>
    <mergeCell ref="AB7:AB9"/>
    <mergeCell ref="AB22:AB24"/>
    <mergeCell ref="AB37:AB39"/>
    <mergeCell ref="B2:AA2"/>
    <mergeCell ref="B5:AA5"/>
    <mergeCell ref="B20:AA20"/>
    <mergeCell ref="B35:AA35"/>
    <mergeCell ref="Z37:Z39"/>
    <mergeCell ref="T38:T39"/>
    <mergeCell ref="U38:V38"/>
    <mergeCell ref="W38:X38"/>
    <mergeCell ref="Y38:Y39"/>
    <mergeCell ref="AA7:AA9"/>
    <mergeCell ref="AA22:AA24"/>
    <mergeCell ref="AA37:AA39"/>
    <mergeCell ref="Z7:Z9"/>
  </mergeCells>
  <phoneticPr fontId="3" type="noConversion"/>
  <conditionalFormatting sqref="B10:B18 AA10:AA18 B25:B33 AA25:AA33">
    <cfRule type="cellIs" dxfId="7" priority="10" operator="between">
      <formula>1</formula>
      <formula>6</formula>
    </cfRule>
    <cfRule type="cellIs" dxfId="6" priority="11" operator="equal">
      <formula>1</formula>
    </cfRule>
  </conditionalFormatting>
  <conditionalFormatting sqref="B40:B51">
    <cfRule type="cellIs" dxfId="5" priority="31" operator="equal">
      <formula>1</formula>
    </cfRule>
  </conditionalFormatting>
  <conditionalFormatting sqref="D10:S18 D25:S33">
    <cfRule type="cellIs" dxfId="4" priority="13" operator="equal">
      <formula>12</formula>
    </cfRule>
  </conditionalFormatting>
  <conditionalFormatting sqref="E40:E51 G40:G51 I40:I51 K40:K51 M40:M51 O40:O51 Q40:Q51 S40:S51">
    <cfRule type="cellIs" dxfId="3" priority="27" operator="equal">
      <formula>12</formula>
    </cfRule>
  </conditionalFormatting>
  <conditionalFormatting sqref="V10:X18 V25:X33">
    <cfRule type="cellIs" dxfId="2" priority="12" operator="equal">
      <formula>40</formula>
    </cfRule>
  </conditionalFormatting>
  <conditionalFormatting sqref="V40:X51">
    <cfRule type="cellIs" dxfId="1" priority="24" operator="equal">
      <formula>48</formula>
    </cfRule>
  </conditionalFormatting>
  <conditionalFormatting sqref="AA40:AA51">
    <cfRule type="cellIs" dxfId="0" priority="23" operator="equal">
      <formula>1</formula>
    </cfRule>
  </conditionalFormatting>
  <pageMargins left="0.7" right="0.7" top="0.75" bottom="0.75" header="0.3" footer="0.3"/>
  <pageSetup paperSize="9" orientation="portrait" r:id="rId1"/>
  <ignoredErrors>
    <ignoredError sqref="F51 F10 U10 U51 U41 F41 Y11 Y12 Y13 Y14 Y15 Y17 Y18 H10 J10 L10 N10 P10 R10 F25 H25 J25 L25 N25 P25 R25 F26 H26 J26 L26 N26 P26 R26 W10 Y10 U25 W25 U26 W26 F11:W18 F27:W33 F40 H40 J40 L40 N40 P40 R40 H41 J41 L41 N41 P41 R41 F47 H47 J47 L47 N47 P47 R47 F48 H48 J48 L48 N48 P48 R48 F49 H49 J49 L49 N49 P49 R49 F50 H50 J50 L50 N50 P50 R50 H51 J51 L51 N51 P51 R51 U40 W40 W41 U47 W47 U48 W48 U49 W49 U50 W50 W51 F42:W46" formula="1"/>
  </ignoredErrors>
  <picture r:id="rId2"/>
  <extLst>
    <ext xmlns:x14="http://schemas.microsoft.com/office/spreadsheetml/2009/9/main" uri="{CCE6A557-97BC-4b89-ADB6-D9C93CAAB3DF}">
      <x14:dataValidations xmlns:xm="http://schemas.microsoft.com/office/excel/2006/main" count="1">
        <x14:dataValidation type="list" showInputMessage="1" showErrorMessage="1" xr:uid="{6399BC17-4CC1-44E2-9759-E14C453FE21B}">
          <x14:formula1>
            <xm:f>OCULTA!$G$63:$G$67</xm:f>
          </x14:formula1>
          <xm:sqref>AB10:AB18 AB25:AB33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06583-C199-4CDC-B66D-93B101B750B4}">
  <dimension ref="B2:Y77"/>
  <sheetViews>
    <sheetView topLeftCell="A51" workbookViewId="0">
      <selection activeCell="B72" sqref="B72"/>
    </sheetView>
  </sheetViews>
  <sheetFormatPr baseColWidth="10" defaultColWidth="9.109375" defaultRowHeight="14.4" x14ac:dyDescent="0.3"/>
  <cols>
    <col min="2" max="2" width="13" bestFit="1" customWidth="1"/>
    <col min="3" max="19" width="6.6640625" customWidth="1"/>
  </cols>
  <sheetData>
    <row r="2" spans="2:25" x14ac:dyDescent="0.3">
      <c r="B2" t="s">
        <v>0</v>
      </c>
    </row>
    <row r="3" spans="2:25" x14ac:dyDescent="0.3">
      <c r="B3" t="s">
        <v>1</v>
      </c>
    </row>
    <row r="5" spans="2:25" x14ac:dyDescent="0.3">
      <c r="B5" t="s">
        <v>2</v>
      </c>
    </row>
    <row r="6" spans="2:25" x14ac:dyDescent="0.3">
      <c r="C6" s="91" t="s">
        <v>13</v>
      </c>
      <c r="D6" s="91"/>
      <c r="E6" s="91"/>
      <c r="F6" s="91"/>
      <c r="G6" s="91"/>
      <c r="H6" s="91"/>
      <c r="I6" s="91"/>
      <c r="J6" s="91"/>
      <c r="K6" s="91"/>
      <c r="L6" s="91"/>
      <c r="M6" s="91"/>
      <c r="N6" s="91"/>
      <c r="O6" s="91"/>
      <c r="P6" s="91"/>
      <c r="Q6" s="91"/>
      <c r="R6" s="91"/>
      <c r="T6" t="s">
        <v>17</v>
      </c>
      <c r="Y6" t="s">
        <v>15</v>
      </c>
    </row>
    <row r="7" spans="2:25" x14ac:dyDescent="0.3">
      <c r="C7" s="91" t="s">
        <v>3</v>
      </c>
      <c r="D7" s="91"/>
      <c r="E7" s="91" t="s">
        <v>4</v>
      </c>
      <c r="F7" s="91"/>
      <c r="G7" s="91" t="s">
        <v>5</v>
      </c>
      <c r="H7" s="91"/>
      <c r="I7" s="91" t="s">
        <v>6</v>
      </c>
      <c r="J7" s="91"/>
      <c r="K7" s="91" t="s">
        <v>7</v>
      </c>
      <c r="L7" s="91"/>
      <c r="M7" s="91" t="s">
        <v>8</v>
      </c>
      <c r="N7" s="91"/>
      <c r="O7" s="91" t="s">
        <v>9</v>
      </c>
      <c r="P7" s="91"/>
      <c r="Q7" s="91" t="s">
        <v>10</v>
      </c>
      <c r="R7" s="91"/>
      <c r="S7" s="1" t="s">
        <v>15</v>
      </c>
      <c r="T7" t="s">
        <v>14</v>
      </c>
      <c r="V7" t="s">
        <v>16</v>
      </c>
      <c r="X7" t="s">
        <v>15</v>
      </c>
    </row>
    <row r="8" spans="2:25" x14ac:dyDescent="0.3">
      <c r="C8" t="s">
        <v>12</v>
      </c>
      <c r="D8" t="s">
        <v>11</v>
      </c>
      <c r="E8" t="s">
        <v>12</v>
      </c>
      <c r="F8" t="s">
        <v>11</v>
      </c>
      <c r="G8" t="s">
        <v>12</v>
      </c>
      <c r="H8" t="s">
        <v>11</v>
      </c>
      <c r="I8" t="s">
        <v>12</v>
      </c>
      <c r="J8" t="s">
        <v>11</v>
      </c>
      <c r="K8" t="s">
        <v>12</v>
      </c>
      <c r="L8" t="s">
        <v>11</v>
      </c>
      <c r="M8" t="s">
        <v>12</v>
      </c>
      <c r="N8" t="s">
        <v>11</v>
      </c>
      <c r="O8" t="s">
        <v>12</v>
      </c>
      <c r="P8" t="s">
        <v>11</v>
      </c>
      <c r="Q8" t="s">
        <v>12</v>
      </c>
      <c r="R8" t="s">
        <v>11</v>
      </c>
      <c r="T8" t="s">
        <v>12</v>
      </c>
      <c r="U8" t="s">
        <v>11</v>
      </c>
      <c r="V8" t="s">
        <v>12</v>
      </c>
      <c r="W8" t="s">
        <v>11</v>
      </c>
    </row>
    <row r="9" spans="2:25" x14ac:dyDescent="0.3">
      <c r="B9" t="str">
        <f>ALEATORIO!C10</f>
        <v>Kitai</v>
      </c>
      <c r="C9">
        <f ca="1">RAND()+($Y9/10)</f>
        <v>0.21920132866701139</v>
      </c>
      <c r="D9">
        <f t="shared" ref="D9:X17" ca="1" si="0">RAND()+($Y9/10)</f>
        <v>0.78918887769696711</v>
      </c>
      <c r="E9">
        <f t="shared" ca="1" si="0"/>
        <v>0.98503285122820849</v>
      </c>
      <c r="F9">
        <f t="shared" ca="1" si="0"/>
        <v>0.96371129432213076</v>
      </c>
      <c r="G9">
        <f t="shared" ca="1" si="0"/>
        <v>0.24367637349197227</v>
      </c>
      <c r="H9">
        <f t="shared" ca="1" si="0"/>
        <v>0.99663564569141649</v>
      </c>
      <c r="I9">
        <f t="shared" ca="1" si="0"/>
        <v>0.5107195324980498</v>
      </c>
      <c r="J9">
        <f t="shared" ca="1" si="0"/>
        <v>0.69849527603581607</v>
      </c>
      <c r="K9">
        <f t="shared" ca="1" si="0"/>
        <v>0.85380825122378179</v>
      </c>
      <c r="L9">
        <f t="shared" ca="1" si="0"/>
        <v>0.24748918320684779</v>
      </c>
      <c r="M9">
        <f t="shared" ca="1" si="0"/>
        <v>0.67205700386778988</v>
      </c>
      <c r="N9">
        <f t="shared" ca="1" si="0"/>
        <v>0.39735226460540252</v>
      </c>
      <c r="O9">
        <f t="shared" ca="1" si="0"/>
        <v>0.40357410958847906</v>
      </c>
      <c r="P9">
        <f t="shared" ca="1" si="0"/>
        <v>0.73530531402100097</v>
      </c>
      <c r="Q9">
        <f t="shared" ca="1" si="0"/>
        <v>0.67843017940654626</v>
      </c>
      <c r="R9">
        <f t="shared" ca="1" si="0"/>
        <v>0.76038620948445923</v>
      </c>
      <c r="S9">
        <f t="shared" ca="1" si="0"/>
        <v>0.36525036345879502</v>
      </c>
      <c r="T9">
        <f t="shared" ca="1" si="0"/>
        <v>0.84281473596434164</v>
      </c>
      <c r="U9">
        <f t="shared" ca="1" si="0"/>
        <v>0.54562755245143069</v>
      </c>
      <c r="V9">
        <f t="shared" ca="1" si="0"/>
        <v>0.77258044388216662</v>
      </c>
      <c r="W9">
        <f t="shared" ca="1" si="0"/>
        <v>0.11705560318444</v>
      </c>
      <c r="X9">
        <f t="shared" ca="1" si="0"/>
        <v>0.57228739265349082</v>
      </c>
      <c r="Y9" s="56">
        <f>ALEATORIO!AB10</f>
        <v>1</v>
      </c>
    </row>
    <row r="10" spans="2:25" x14ac:dyDescent="0.3">
      <c r="B10" t="str">
        <f>ALEATORIO!C11</f>
        <v>M León &amp; J Medina</v>
      </c>
      <c r="C10">
        <f t="shared" ref="C10:R17" ca="1" si="1">RAND()+($Y10/10)</f>
        <v>0.38155357715135763</v>
      </c>
      <c r="D10">
        <f t="shared" ca="1" si="1"/>
        <v>0.48573510965703404</v>
      </c>
      <c r="E10">
        <f t="shared" ca="1" si="1"/>
        <v>1.0571604893581985</v>
      </c>
      <c r="F10">
        <f t="shared" ca="1" si="1"/>
        <v>0.98262761963632406</v>
      </c>
      <c r="G10">
        <f t="shared" ca="1" si="1"/>
        <v>0.15121810836410701</v>
      </c>
      <c r="H10">
        <f t="shared" ca="1" si="1"/>
        <v>0.60755122580627752</v>
      </c>
      <c r="I10">
        <f t="shared" ca="1" si="1"/>
        <v>0.55777123435814779</v>
      </c>
      <c r="J10">
        <f t="shared" ca="1" si="1"/>
        <v>0.5750110774804017</v>
      </c>
      <c r="K10">
        <f t="shared" ca="1" si="1"/>
        <v>0.96619488747627491</v>
      </c>
      <c r="L10">
        <f t="shared" ca="1" si="1"/>
        <v>0.13721715638758883</v>
      </c>
      <c r="M10">
        <f t="shared" ca="1" si="1"/>
        <v>0.77053660848405137</v>
      </c>
      <c r="N10">
        <f t="shared" ca="1" si="1"/>
        <v>0.96554182368131025</v>
      </c>
      <c r="O10">
        <f t="shared" ca="1" si="1"/>
        <v>0.58795779995228514</v>
      </c>
      <c r="P10">
        <f t="shared" ca="1" si="1"/>
        <v>0.56375951671646685</v>
      </c>
      <c r="Q10">
        <f t="shared" ca="1" si="1"/>
        <v>0.81326463472769517</v>
      </c>
      <c r="R10">
        <f t="shared" ca="1" si="1"/>
        <v>0.88689895960843401</v>
      </c>
      <c r="S10">
        <f t="shared" ca="1" si="0"/>
        <v>0.64240880524885158</v>
      </c>
      <c r="T10">
        <f t="shared" ca="1" si="0"/>
        <v>0.18179098961593157</v>
      </c>
      <c r="U10">
        <f t="shared" ca="1" si="0"/>
        <v>0.43433830528164419</v>
      </c>
      <c r="V10">
        <f t="shared" ca="1" si="0"/>
        <v>0.79175773610079003</v>
      </c>
      <c r="W10">
        <f t="shared" ca="1" si="0"/>
        <v>0.90201426942004315</v>
      </c>
      <c r="X10">
        <f t="shared" ca="1" si="0"/>
        <v>0.1557559298419269</v>
      </c>
      <c r="Y10" s="56">
        <f>ALEATORIO!AB11</f>
        <v>1</v>
      </c>
    </row>
    <row r="11" spans="2:25" x14ac:dyDescent="0.3">
      <c r="B11" t="str">
        <f>ALEATORIO!C12</f>
        <v>Luna Ki</v>
      </c>
      <c r="C11">
        <f t="shared" ca="1" si="1"/>
        <v>0.98097038095530253</v>
      </c>
      <c r="D11">
        <f t="shared" ca="1" si="0"/>
        <v>0.92687661879827898</v>
      </c>
      <c r="E11">
        <f t="shared" ca="1" si="0"/>
        <v>0.54323122618184061</v>
      </c>
      <c r="F11">
        <f t="shared" ca="1" si="0"/>
        <v>0.8804236108688881</v>
      </c>
      <c r="G11">
        <f t="shared" ca="1" si="0"/>
        <v>0.76435379367459344</v>
      </c>
      <c r="H11">
        <f t="shared" ca="1" si="0"/>
        <v>0.90790184056297696</v>
      </c>
      <c r="I11">
        <f t="shared" ca="1" si="0"/>
        <v>0.9873109292442328</v>
      </c>
      <c r="J11">
        <f t="shared" ca="1" si="0"/>
        <v>0.16575001480962417</v>
      </c>
      <c r="K11">
        <f t="shared" ca="1" si="0"/>
        <v>0.80151839502051314</v>
      </c>
      <c r="L11">
        <f t="shared" ca="1" si="0"/>
        <v>0.14428669237794181</v>
      </c>
      <c r="M11">
        <f t="shared" ca="1" si="0"/>
        <v>1.0151197480810576</v>
      </c>
      <c r="N11">
        <f t="shared" ca="1" si="0"/>
        <v>0.39508854293263851</v>
      </c>
      <c r="O11">
        <f t="shared" ca="1" si="0"/>
        <v>0.92727271332031669</v>
      </c>
      <c r="P11">
        <f t="shared" ca="1" si="0"/>
        <v>0.22963258088190622</v>
      </c>
      <c r="Q11">
        <f t="shared" ca="1" si="0"/>
        <v>0.36880897676435964</v>
      </c>
      <c r="R11">
        <f t="shared" ca="1" si="0"/>
        <v>0.28876448322512016</v>
      </c>
      <c r="S11">
        <f t="shared" ca="1" si="0"/>
        <v>0.5410327095336368</v>
      </c>
      <c r="T11">
        <f t="shared" ca="1" si="0"/>
        <v>0.52824771175305885</v>
      </c>
      <c r="U11">
        <f t="shared" ca="1" si="0"/>
        <v>0.49489342169633133</v>
      </c>
      <c r="V11">
        <f t="shared" ca="1" si="0"/>
        <v>0.64695918542407738</v>
      </c>
      <c r="W11">
        <f t="shared" ca="1" si="0"/>
        <v>0.11980312640246629</v>
      </c>
      <c r="X11">
        <f t="shared" ca="1" si="0"/>
        <v>0.64892591296229329</v>
      </c>
      <c r="Y11" s="56">
        <f>ALEATORIO!AB12</f>
        <v>1</v>
      </c>
    </row>
    <row r="12" spans="2:25" x14ac:dyDescent="0.3">
      <c r="B12" t="str">
        <f>ALEATORIO!C13</f>
        <v>Greg Taro</v>
      </c>
      <c r="C12">
        <f t="shared" ca="1" si="1"/>
        <v>0.17166648878204807</v>
      </c>
      <c r="D12">
        <f t="shared" ca="1" si="0"/>
        <v>0.34814694712580807</v>
      </c>
      <c r="E12">
        <f t="shared" ca="1" si="0"/>
        <v>0.83282193348245781</v>
      </c>
      <c r="F12">
        <f t="shared" ca="1" si="0"/>
        <v>0.98165429199105469</v>
      </c>
      <c r="G12">
        <f t="shared" ca="1" si="0"/>
        <v>0.18245403156395215</v>
      </c>
      <c r="H12">
        <f t="shared" ca="1" si="0"/>
        <v>0.65390784933725477</v>
      </c>
      <c r="I12">
        <f t="shared" ca="1" si="0"/>
        <v>0.38679306663044233</v>
      </c>
      <c r="J12">
        <f t="shared" ca="1" si="0"/>
        <v>1.0384406791577538</v>
      </c>
      <c r="K12">
        <f t="shared" ca="1" si="0"/>
        <v>0.32501740561356129</v>
      </c>
      <c r="L12">
        <f t="shared" ca="1" si="0"/>
        <v>0.9476908128550362</v>
      </c>
      <c r="M12">
        <f t="shared" ca="1" si="0"/>
        <v>0.42209266544510415</v>
      </c>
      <c r="N12">
        <f t="shared" ca="1" si="0"/>
        <v>0.49554746943853112</v>
      </c>
      <c r="O12">
        <f t="shared" ca="1" si="0"/>
        <v>0.97642433723408284</v>
      </c>
      <c r="P12">
        <f t="shared" ca="1" si="0"/>
        <v>0.38209660248056698</v>
      </c>
      <c r="Q12">
        <f t="shared" ca="1" si="0"/>
        <v>1.0310098496513567</v>
      </c>
      <c r="R12">
        <f t="shared" ca="1" si="0"/>
        <v>0.96171227238762558</v>
      </c>
      <c r="S12">
        <f t="shared" ca="1" si="0"/>
        <v>1.0888034733973817</v>
      </c>
      <c r="T12">
        <f t="shared" ca="1" si="0"/>
        <v>0.74324800868706986</v>
      </c>
      <c r="U12">
        <f t="shared" ca="1" si="0"/>
        <v>0.10228689173085284</v>
      </c>
      <c r="V12">
        <f t="shared" ca="1" si="0"/>
        <v>0.24950780983482526</v>
      </c>
      <c r="W12">
        <f t="shared" ca="1" si="0"/>
        <v>0.78031287811688865</v>
      </c>
      <c r="X12">
        <f t="shared" ca="1" si="0"/>
        <v>0.71292092460413958</v>
      </c>
      <c r="Y12" s="56">
        <f>ALEATORIO!AB13</f>
        <v>1</v>
      </c>
    </row>
    <row r="13" spans="2:25" x14ac:dyDescent="0.3">
      <c r="B13" t="str">
        <f>ALEATORIO!C14</f>
        <v>Izan Llunas</v>
      </c>
      <c r="C13">
        <f t="shared" ca="1" si="1"/>
        <v>0.11493866923696464</v>
      </c>
      <c r="D13">
        <f t="shared" ca="1" si="0"/>
        <v>0.72709504866145003</v>
      </c>
      <c r="E13">
        <f t="shared" ca="1" si="0"/>
        <v>0.41794628143710233</v>
      </c>
      <c r="F13">
        <f t="shared" ca="1" si="0"/>
        <v>0.77447088320390189</v>
      </c>
      <c r="G13">
        <f t="shared" ca="1" si="0"/>
        <v>0.32352824960573523</v>
      </c>
      <c r="H13">
        <f t="shared" ca="1" si="0"/>
        <v>0.22311456069480654</v>
      </c>
      <c r="I13">
        <f t="shared" ca="1" si="0"/>
        <v>0.70950390085908099</v>
      </c>
      <c r="J13">
        <f t="shared" ca="1" si="0"/>
        <v>0.68521443143729066</v>
      </c>
      <c r="K13">
        <f t="shared" ca="1" si="0"/>
        <v>0.79832203263214108</v>
      </c>
      <c r="L13">
        <f t="shared" ca="1" si="0"/>
        <v>1.0197755213253756</v>
      </c>
      <c r="M13">
        <f t="shared" ca="1" si="0"/>
        <v>0.21000733871592417</v>
      </c>
      <c r="N13">
        <f t="shared" ca="1" si="0"/>
        <v>0.49702587212818727</v>
      </c>
      <c r="O13">
        <f t="shared" ca="1" si="0"/>
        <v>0.19453966107364076</v>
      </c>
      <c r="P13">
        <f t="shared" ca="1" si="0"/>
        <v>0.76353886763396339</v>
      </c>
      <c r="Q13">
        <f t="shared" ca="1" si="0"/>
        <v>0.97348913947276294</v>
      </c>
      <c r="R13">
        <f t="shared" ca="1" si="0"/>
        <v>0.58266139398360028</v>
      </c>
      <c r="S13">
        <f t="shared" ca="1" si="0"/>
        <v>0.12927555258855986</v>
      </c>
      <c r="T13">
        <f t="shared" ca="1" si="0"/>
        <v>0.34012837397801932</v>
      </c>
      <c r="U13">
        <f t="shared" ca="1" si="0"/>
        <v>0.62233105615378892</v>
      </c>
      <c r="V13">
        <f t="shared" ca="1" si="0"/>
        <v>0.67482289356983149</v>
      </c>
      <c r="W13">
        <f t="shared" ca="1" si="0"/>
        <v>0.89964011022203827</v>
      </c>
      <c r="X13">
        <f t="shared" ca="1" si="0"/>
        <v>0.52617860079453671</v>
      </c>
      <c r="Y13" s="56">
        <f>ALEATORIO!AB14</f>
        <v>1</v>
      </c>
    </row>
    <row r="14" spans="2:25" x14ac:dyDescent="0.3">
      <c r="B14" t="str">
        <f>ALEATORIO!C15</f>
        <v>Dora &amp; M Collins</v>
      </c>
      <c r="C14">
        <f t="shared" ca="1" si="1"/>
        <v>0.25614850336596418</v>
      </c>
      <c r="D14">
        <f t="shared" ca="1" si="0"/>
        <v>0.30123886609526507</v>
      </c>
      <c r="E14">
        <f t="shared" ca="1" si="0"/>
        <v>0.82096021089348092</v>
      </c>
      <c r="F14">
        <f t="shared" ca="1" si="0"/>
        <v>0.54526616413281259</v>
      </c>
      <c r="G14">
        <f t="shared" ca="1" si="0"/>
        <v>0.1040944205057637</v>
      </c>
      <c r="H14">
        <f t="shared" ca="1" si="0"/>
        <v>0.71406601736552</v>
      </c>
      <c r="I14">
        <f t="shared" ca="1" si="0"/>
        <v>0.95930827737981483</v>
      </c>
      <c r="J14">
        <f t="shared" ca="1" si="0"/>
        <v>0.92947932431223423</v>
      </c>
      <c r="K14">
        <f t="shared" ca="1" si="0"/>
        <v>0.29101020748394313</v>
      </c>
      <c r="L14">
        <f t="shared" ca="1" si="0"/>
        <v>1.0967539488920199</v>
      </c>
      <c r="M14">
        <f t="shared" ca="1" si="0"/>
        <v>0.27981018461756935</v>
      </c>
      <c r="N14">
        <f t="shared" ca="1" si="0"/>
        <v>0.18485362094690863</v>
      </c>
      <c r="O14">
        <f t="shared" ca="1" si="0"/>
        <v>0.84902964823198979</v>
      </c>
      <c r="P14">
        <f t="shared" ca="1" si="0"/>
        <v>0.26867122325896542</v>
      </c>
      <c r="Q14">
        <f t="shared" ca="1" si="0"/>
        <v>0.8611454382185052</v>
      </c>
      <c r="R14">
        <f t="shared" ca="1" si="0"/>
        <v>0.63351707820601888</v>
      </c>
      <c r="S14">
        <f t="shared" ca="1" si="0"/>
        <v>0.81342041802507326</v>
      </c>
      <c r="T14">
        <f t="shared" ca="1" si="0"/>
        <v>0.8694204315332531</v>
      </c>
      <c r="U14">
        <f t="shared" ca="1" si="0"/>
        <v>0.55425217484997358</v>
      </c>
      <c r="V14">
        <f t="shared" ca="1" si="0"/>
        <v>0.52912521224575038</v>
      </c>
      <c r="W14">
        <f t="shared" ca="1" si="0"/>
        <v>0.23032508795273113</v>
      </c>
      <c r="X14">
        <f t="shared" ca="1" si="0"/>
        <v>0.86609548191642793</v>
      </c>
      <c r="Y14" s="56">
        <f>ALEATORIO!AB15</f>
        <v>1</v>
      </c>
    </row>
    <row r="15" spans="2:25" x14ac:dyDescent="0.3">
      <c r="B15" t="str">
        <f>ALEATORIO!C16</f>
        <v>T Grox &amp; Lucycalys</v>
      </c>
      <c r="C15">
        <f t="shared" ca="1" si="1"/>
        <v>0.39348658870312458</v>
      </c>
      <c r="D15">
        <f t="shared" ca="1" si="0"/>
        <v>0.28136488740463106</v>
      </c>
      <c r="E15">
        <f t="shared" ca="1" si="0"/>
        <v>0.98031124790704072</v>
      </c>
      <c r="F15">
        <f t="shared" ca="1" si="0"/>
        <v>0.93830985241034226</v>
      </c>
      <c r="G15">
        <f t="shared" ca="1" si="0"/>
        <v>0.64672648950190892</v>
      </c>
      <c r="H15">
        <f t="shared" ca="1" si="0"/>
        <v>0.20595110850294432</v>
      </c>
      <c r="I15">
        <f t="shared" ca="1" si="0"/>
        <v>1.0159749212958908</v>
      </c>
      <c r="J15">
        <f t="shared" ca="1" si="0"/>
        <v>0.96075850544792007</v>
      </c>
      <c r="K15">
        <f t="shared" ca="1" si="0"/>
        <v>0.57383566247405149</v>
      </c>
      <c r="L15">
        <f t="shared" ca="1" si="0"/>
        <v>0.30207801487902897</v>
      </c>
      <c r="M15">
        <f t="shared" ca="1" si="0"/>
        <v>0.6425408181250587</v>
      </c>
      <c r="N15">
        <f t="shared" ca="1" si="0"/>
        <v>0.30890177698418142</v>
      </c>
      <c r="O15">
        <f t="shared" ca="1" si="0"/>
        <v>0.77686476763639145</v>
      </c>
      <c r="P15">
        <f t="shared" ca="1" si="0"/>
        <v>0.96825716400378381</v>
      </c>
      <c r="Q15">
        <f t="shared" ca="1" si="0"/>
        <v>0.25533836404732213</v>
      </c>
      <c r="R15">
        <f t="shared" ca="1" si="0"/>
        <v>0.40705870686108403</v>
      </c>
      <c r="S15">
        <f t="shared" ca="1" si="0"/>
        <v>0.42429412508848996</v>
      </c>
      <c r="T15">
        <f t="shared" ca="1" si="0"/>
        <v>0.50222141391749509</v>
      </c>
      <c r="U15">
        <f t="shared" ca="1" si="0"/>
        <v>1.0601760909932409</v>
      </c>
      <c r="V15">
        <f t="shared" ca="1" si="0"/>
        <v>0.68103512656721876</v>
      </c>
      <c r="W15">
        <f t="shared" ca="1" si="0"/>
        <v>0.83595579115723262</v>
      </c>
      <c r="X15">
        <f t="shared" ca="1" si="0"/>
        <v>0.85112032250966474</v>
      </c>
      <c r="Y15" s="56">
        <f>ALEATORIO!AB16</f>
        <v>1</v>
      </c>
    </row>
    <row r="16" spans="2:25" x14ac:dyDescent="0.3">
      <c r="B16" t="str">
        <f>ALEATORIO!C17</f>
        <v>Mikel Herzog Jr.</v>
      </c>
      <c r="C16">
        <f t="shared" ca="1" si="1"/>
        <v>0.3341050956908922</v>
      </c>
      <c r="D16">
        <f t="shared" ca="1" si="0"/>
        <v>0.13448609064370812</v>
      </c>
      <c r="E16">
        <f t="shared" ca="1" si="0"/>
        <v>0.28434902853765698</v>
      </c>
      <c r="F16">
        <f t="shared" ca="1" si="0"/>
        <v>0.33900599241179707</v>
      </c>
      <c r="G16">
        <f t="shared" ca="1" si="0"/>
        <v>0.58081516125390742</v>
      </c>
      <c r="H16">
        <f t="shared" ca="1" si="0"/>
        <v>0.93769202986383293</v>
      </c>
      <c r="I16">
        <f t="shared" ca="1" si="0"/>
        <v>1.0612123068151971</v>
      </c>
      <c r="J16">
        <f t="shared" ca="1" si="0"/>
        <v>0.78973653207202121</v>
      </c>
      <c r="K16">
        <f t="shared" ca="1" si="0"/>
        <v>1.0913484103617919</v>
      </c>
      <c r="L16">
        <f t="shared" ca="1" si="0"/>
        <v>1.0809750183344851</v>
      </c>
      <c r="M16">
        <f t="shared" ca="1" si="0"/>
        <v>0.83040085715353484</v>
      </c>
      <c r="N16">
        <f t="shared" ca="1" si="0"/>
        <v>0.91694078825771197</v>
      </c>
      <c r="O16">
        <f t="shared" ca="1" si="0"/>
        <v>0.57773489217087759</v>
      </c>
      <c r="P16">
        <f t="shared" ca="1" si="0"/>
        <v>1.0070895102635424</v>
      </c>
      <c r="Q16">
        <f t="shared" ca="1" si="0"/>
        <v>1.0441510861094971</v>
      </c>
      <c r="R16">
        <f t="shared" ca="1" si="0"/>
        <v>0.78158592818701045</v>
      </c>
      <c r="S16">
        <f t="shared" ca="1" si="0"/>
        <v>0.34246724996951805</v>
      </c>
      <c r="T16">
        <f t="shared" ca="1" si="0"/>
        <v>0.45060506236988207</v>
      </c>
      <c r="U16">
        <f t="shared" ca="1" si="0"/>
        <v>0.65377295012479275</v>
      </c>
      <c r="V16">
        <f t="shared" ca="1" si="0"/>
        <v>0.13773478589415403</v>
      </c>
      <c r="W16">
        <f t="shared" ca="1" si="0"/>
        <v>0.62692295085436611</v>
      </c>
      <c r="X16">
        <f t="shared" ca="1" si="0"/>
        <v>0.61538085507214635</v>
      </c>
      <c r="Y16" s="56">
        <f>ALEATORIO!AB17</f>
        <v>1</v>
      </c>
    </row>
    <row r="17" spans="2:25" x14ac:dyDescent="0.3">
      <c r="B17" t="str">
        <f>ALEATORIO!C18</f>
        <v>Kenneth</v>
      </c>
      <c r="C17">
        <f t="shared" ca="1" si="1"/>
        <v>0.64923465547942216</v>
      </c>
      <c r="D17">
        <f t="shared" ca="1" si="0"/>
        <v>0.67984072993910138</v>
      </c>
      <c r="E17">
        <f t="shared" ca="1" si="0"/>
        <v>0.55027081551033274</v>
      </c>
      <c r="F17">
        <f t="shared" ca="1" si="0"/>
        <v>0.65052593644741019</v>
      </c>
      <c r="G17">
        <f t="shared" ca="1" si="0"/>
        <v>0.92367794822486526</v>
      </c>
      <c r="H17">
        <f t="shared" ca="1" si="0"/>
        <v>0.88738823722046689</v>
      </c>
      <c r="I17">
        <f t="shared" ca="1" si="0"/>
        <v>0.21083505619973811</v>
      </c>
      <c r="J17">
        <f t="shared" ca="1" si="0"/>
        <v>1.05852935940223</v>
      </c>
      <c r="K17">
        <f t="shared" ca="1" si="0"/>
        <v>0.90976974662078625</v>
      </c>
      <c r="L17">
        <f t="shared" ca="1" si="0"/>
        <v>1.0939761832477097</v>
      </c>
      <c r="M17">
        <f t="shared" ca="1" si="0"/>
        <v>0.50502143789613629</v>
      </c>
      <c r="N17">
        <f t="shared" ca="1" si="0"/>
        <v>0.50627300235097772</v>
      </c>
      <c r="O17">
        <f t="shared" ca="1" si="0"/>
        <v>0.52703289025758771</v>
      </c>
      <c r="P17">
        <f t="shared" ca="1" si="0"/>
        <v>0.64411848398246463</v>
      </c>
      <c r="Q17">
        <f t="shared" ca="1" si="0"/>
        <v>0.46923741833193111</v>
      </c>
      <c r="R17">
        <f t="shared" ca="1" si="0"/>
        <v>0.51569281678323775</v>
      </c>
      <c r="S17">
        <f t="shared" ca="1" si="0"/>
        <v>0.29026780709506761</v>
      </c>
      <c r="T17">
        <f t="shared" ca="1" si="0"/>
        <v>0.69271740340175192</v>
      </c>
      <c r="U17">
        <f t="shared" ca="1" si="0"/>
        <v>0.24192851930001838</v>
      </c>
      <c r="V17">
        <f t="shared" ca="1" si="0"/>
        <v>0.65145253876284148</v>
      </c>
      <c r="W17">
        <f t="shared" ca="1" si="0"/>
        <v>0.80278414276847498</v>
      </c>
      <c r="X17">
        <f t="shared" ca="1" si="0"/>
        <v>0.87320287667798557</v>
      </c>
      <c r="Y17" s="56">
        <f>ALEATORIO!AB18</f>
        <v>1</v>
      </c>
    </row>
    <row r="19" spans="2:25" x14ac:dyDescent="0.3">
      <c r="B19" t="s">
        <v>2</v>
      </c>
    </row>
    <row r="20" spans="2:25" x14ac:dyDescent="0.3">
      <c r="C20" s="91" t="s">
        <v>13</v>
      </c>
      <c r="D20" s="91"/>
      <c r="E20" s="91"/>
      <c r="F20" s="91"/>
      <c r="G20" s="91"/>
      <c r="H20" s="91"/>
      <c r="I20" s="91"/>
      <c r="J20" s="91"/>
      <c r="K20" s="91"/>
      <c r="L20" s="91"/>
      <c r="M20" s="91"/>
      <c r="N20" s="91"/>
      <c r="O20" s="91"/>
      <c r="P20" s="91"/>
      <c r="Q20" s="91"/>
      <c r="R20" s="91"/>
      <c r="T20" t="s">
        <v>17</v>
      </c>
      <c r="Y20" t="s">
        <v>15</v>
      </c>
    </row>
    <row r="21" spans="2:25" x14ac:dyDescent="0.3">
      <c r="C21" s="91" t="s">
        <v>3</v>
      </c>
      <c r="D21" s="91"/>
      <c r="E21" s="91" t="s">
        <v>4</v>
      </c>
      <c r="F21" s="91"/>
      <c r="G21" s="91" t="s">
        <v>5</v>
      </c>
      <c r="H21" s="91"/>
      <c r="I21" s="91" t="s">
        <v>6</v>
      </c>
      <c r="J21" s="91"/>
      <c r="K21" s="91" t="s">
        <v>7</v>
      </c>
      <c r="L21" s="91"/>
      <c r="M21" s="91" t="s">
        <v>8</v>
      </c>
      <c r="N21" s="91"/>
      <c r="O21" s="91" t="s">
        <v>9</v>
      </c>
      <c r="P21" s="91"/>
      <c r="Q21" s="91" t="s">
        <v>10</v>
      </c>
      <c r="R21" s="91"/>
      <c r="S21" s="1" t="s">
        <v>15</v>
      </c>
      <c r="T21" t="s">
        <v>14</v>
      </c>
      <c r="V21" t="s">
        <v>16</v>
      </c>
      <c r="X21" t="s">
        <v>15</v>
      </c>
    </row>
    <row r="22" spans="2:25" x14ac:dyDescent="0.3">
      <c r="C22" t="s">
        <v>12</v>
      </c>
      <c r="D22" t="s">
        <v>11</v>
      </c>
      <c r="E22" t="s">
        <v>12</v>
      </c>
      <c r="F22" t="s">
        <v>11</v>
      </c>
      <c r="G22" t="s">
        <v>12</v>
      </c>
      <c r="H22" t="s">
        <v>11</v>
      </c>
      <c r="I22" t="s">
        <v>12</v>
      </c>
      <c r="J22" t="s">
        <v>11</v>
      </c>
      <c r="K22" t="s">
        <v>12</v>
      </c>
      <c r="L22" t="s">
        <v>11</v>
      </c>
      <c r="M22" t="s">
        <v>12</v>
      </c>
      <c r="N22" t="s">
        <v>11</v>
      </c>
      <c r="O22" t="s">
        <v>12</v>
      </c>
      <c r="P22" t="s">
        <v>11</v>
      </c>
      <c r="Q22" t="s">
        <v>12</v>
      </c>
      <c r="R22" t="s">
        <v>11</v>
      </c>
      <c r="T22" t="s">
        <v>12</v>
      </c>
      <c r="U22" t="s">
        <v>11</v>
      </c>
      <c r="V22" t="s">
        <v>12</v>
      </c>
      <c r="W22" t="s">
        <v>11</v>
      </c>
    </row>
    <row r="23" spans="2:25" x14ac:dyDescent="0.3">
      <c r="B23" t="str">
        <f>ALEATORIO!C25</f>
        <v>Asha</v>
      </c>
      <c r="C23">
        <f ca="1">RAND()+($Y23/10)</f>
        <v>0.48373339514198899</v>
      </c>
      <c r="D23">
        <f t="shared" ref="D23:X31" ca="1" si="2">RAND()+($Y23/10)</f>
        <v>0.17183462408698272</v>
      </c>
      <c r="E23">
        <f t="shared" ca="1" si="2"/>
        <v>0.55270260148672357</v>
      </c>
      <c r="F23">
        <f t="shared" ca="1" si="2"/>
        <v>0.84644320265709694</v>
      </c>
      <c r="G23">
        <f t="shared" ca="1" si="2"/>
        <v>0.99051280324389157</v>
      </c>
      <c r="H23">
        <f t="shared" ca="1" si="2"/>
        <v>0.55508359992413436</v>
      </c>
      <c r="I23">
        <f t="shared" ca="1" si="2"/>
        <v>0.62362263869676671</v>
      </c>
      <c r="J23">
        <f t="shared" ca="1" si="2"/>
        <v>0.11928843867740294</v>
      </c>
      <c r="K23">
        <f t="shared" ca="1" si="2"/>
        <v>0.87226557173423691</v>
      </c>
      <c r="L23">
        <f t="shared" ca="1" si="2"/>
        <v>1.0662964288149821</v>
      </c>
      <c r="M23">
        <f t="shared" ca="1" si="2"/>
        <v>0.45946248388896971</v>
      </c>
      <c r="N23">
        <f t="shared" ca="1" si="2"/>
        <v>0.24527467475537126</v>
      </c>
      <c r="O23">
        <f t="shared" ca="1" si="2"/>
        <v>0.71619478154278338</v>
      </c>
      <c r="P23">
        <f t="shared" ca="1" si="2"/>
        <v>0.9574893783227717</v>
      </c>
      <c r="Q23">
        <f t="shared" ca="1" si="2"/>
        <v>0.55583605790881818</v>
      </c>
      <c r="R23">
        <f t="shared" ca="1" si="2"/>
        <v>0.78932297716523248</v>
      </c>
      <c r="S23">
        <f t="shared" ca="1" si="2"/>
        <v>0.78752886313873716</v>
      </c>
      <c r="T23">
        <f t="shared" ca="1" si="2"/>
        <v>1.0209669079379327</v>
      </c>
      <c r="U23">
        <f t="shared" ca="1" si="2"/>
        <v>0.39740041596979792</v>
      </c>
      <c r="V23">
        <f t="shared" ca="1" si="2"/>
        <v>0.70389444309847093</v>
      </c>
      <c r="W23">
        <f t="shared" ca="1" si="2"/>
        <v>0.95575894903096825</v>
      </c>
      <c r="X23">
        <f t="shared" ca="1" si="2"/>
        <v>0.58993040931678886</v>
      </c>
      <c r="Y23" s="56">
        <f>ALEATORIO!AB25</f>
        <v>1</v>
      </c>
    </row>
    <row r="24" spans="2:25" x14ac:dyDescent="0.3">
      <c r="B24" t="str">
        <f>ALEATORIO!C26</f>
        <v>Ku Minerva</v>
      </c>
      <c r="C24">
        <f t="shared" ref="C24:R31" ca="1" si="3">RAND()+($Y24/10)</f>
        <v>0.70633066912246356</v>
      </c>
      <c r="D24">
        <f t="shared" ca="1" si="3"/>
        <v>0.56528168352785868</v>
      </c>
      <c r="E24">
        <f t="shared" ca="1" si="3"/>
        <v>0.48641754309504992</v>
      </c>
      <c r="F24">
        <f t="shared" ca="1" si="3"/>
        <v>0.48883804222041982</v>
      </c>
      <c r="G24">
        <f t="shared" ca="1" si="3"/>
        <v>0.85597290061295439</v>
      </c>
      <c r="H24">
        <f t="shared" ca="1" si="3"/>
        <v>0.51843312674601916</v>
      </c>
      <c r="I24">
        <f t="shared" ca="1" si="3"/>
        <v>0.98386828730890652</v>
      </c>
      <c r="J24">
        <f t="shared" ca="1" si="3"/>
        <v>0.23461486482103858</v>
      </c>
      <c r="K24">
        <f t="shared" ca="1" si="3"/>
        <v>0.58377739769164683</v>
      </c>
      <c r="L24">
        <f t="shared" ca="1" si="3"/>
        <v>0.57390421643037415</v>
      </c>
      <c r="M24">
        <f t="shared" ca="1" si="3"/>
        <v>0.44187356618720741</v>
      </c>
      <c r="N24">
        <f t="shared" ca="1" si="3"/>
        <v>0.84795215623630416</v>
      </c>
      <c r="O24">
        <f t="shared" ca="1" si="3"/>
        <v>0.11736957440697118</v>
      </c>
      <c r="P24">
        <f t="shared" ca="1" si="3"/>
        <v>0.79955908354784033</v>
      </c>
      <c r="Q24">
        <f t="shared" ca="1" si="3"/>
        <v>1.0223456402163902</v>
      </c>
      <c r="R24">
        <f t="shared" ca="1" si="3"/>
        <v>0.3688915780384906</v>
      </c>
      <c r="S24">
        <f t="shared" ca="1" si="2"/>
        <v>0.58093327365001635</v>
      </c>
      <c r="T24">
        <f t="shared" ca="1" si="2"/>
        <v>1.0816572815149483</v>
      </c>
      <c r="U24">
        <f t="shared" ca="1" si="2"/>
        <v>0.87155703613307445</v>
      </c>
      <c r="V24">
        <f t="shared" ca="1" si="2"/>
        <v>0.13457210454318172</v>
      </c>
      <c r="W24">
        <f t="shared" ca="1" si="2"/>
        <v>0.81179642206949565</v>
      </c>
      <c r="X24">
        <f t="shared" ca="1" si="2"/>
        <v>1.0207238245773977</v>
      </c>
      <c r="Y24" s="56">
        <f>ALEATORIO!AB26</f>
        <v>1</v>
      </c>
    </row>
    <row r="25" spans="2:25" x14ac:dyDescent="0.3">
      <c r="B25" t="str">
        <f>ALEATORIO!C27</f>
        <v>Funambulista</v>
      </c>
      <c r="C25">
        <f t="shared" ca="1" si="3"/>
        <v>0.86659963293017661</v>
      </c>
      <c r="D25">
        <f t="shared" ca="1" si="2"/>
        <v>0.42723568572502013</v>
      </c>
      <c r="E25">
        <f t="shared" ca="1" si="2"/>
        <v>0.62531478069239044</v>
      </c>
      <c r="F25">
        <f t="shared" ca="1" si="2"/>
        <v>1.0273552117507467</v>
      </c>
      <c r="G25">
        <f t="shared" ca="1" si="2"/>
        <v>0.17645347287947846</v>
      </c>
      <c r="H25">
        <f t="shared" ca="1" si="2"/>
        <v>0.39317395954734624</v>
      </c>
      <c r="I25">
        <f t="shared" ca="1" si="2"/>
        <v>0.555404033832819</v>
      </c>
      <c r="J25">
        <f t="shared" ca="1" si="2"/>
        <v>0.60216459315097282</v>
      </c>
      <c r="K25">
        <f t="shared" ca="1" si="2"/>
        <v>0.33972539829098392</v>
      </c>
      <c r="L25">
        <f t="shared" ca="1" si="2"/>
        <v>0.97888350678547376</v>
      </c>
      <c r="M25">
        <f t="shared" ca="1" si="2"/>
        <v>1.0771658272689935</v>
      </c>
      <c r="N25">
        <f t="shared" ca="1" si="2"/>
        <v>0.73668790688833385</v>
      </c>
      <c r="O25">
        <f t="shared" ca="1" si="2"/>
        <v>0.97803125233141053</v>
      </c>
      <c r="P25">
        <f t="shared" ca="1" si="2"/>
        <v>0.76365464957371809</v>
      </c>
      <c r="Q25">
        <f t="shared" ca="1" si="2"/>
        <v>0.72672405500405501</v>
      </c>
      <c r="R25">
        <f t="shared" ca="1" si="2"/>
        <v>0.83600094083941412</v>
      </c>
      <c r="S25">
        <f t="shared" ca="1" si="2"/>
        <v>0.87972173016295407</v>
      </c>
      <c r="T25">
        <f t="shared" ca="1" si="2"/>
        <v>0.68497745459067516</v>
      </c>
      <c r="U25">
        <f t="shared" ca="1" si="2"/>
        <v>0.53920636409032519</v>
      </c>
      <c r="V25">
        <f t="shared" ca="1" si="2"/>
        <v>0.53810029668555204</v>
      </c>
      <c r="W25">
        <f t="shared" ca="1" si="2"/>
        <v>0.56359383299298338</v>
      </c>
      <c r="X25">
        <f t="shared" ca="1" si="2"/>
        <v>0.32878679892209861</v>
      </c>
      <c r="Y25" s="56">
        <f>ALEATORIO!AB27</f>
        <v>1</v>
      </c>
    </row>
    <row r="26" spans="2:25" x14ac:dyDescent="0.3">
      <c r="B26" t="str">
        <f>ALEATORIO!C28</f>
        <v>Dani J</v>
      </c>
      <c r="C26">
        <f t="shared" ca="1" si="3"/>
        <v>0.51641077159585014</v>
      </c>
      <c r="D26">
        <f t="shared" ca="1" si="2"/>
        <v>0.55533637855745965</v>
      </c>
      <c r="E26">
        <f t="shared" ca="1" si="2"/>
        <v>0.23256955141879923</v>
      </c>
      <c r="F26">
        <f t="shared" ca="1" si="2"/>
        <v>0.22664718404144071</v>
      </c>
      <c r="G26">
        <f t="shared" ca="1" si="2"/>
        <v>0.82294550694286128</v>
      </c>
      <c r="H26">
        <f t="shared" ca="1" si="2"/>
        <v>0.69007750649848443</v>
      </c>
      <c r="I26">
        <f t="shared" ca="1" si="2"/>
        <v>0.15538685484186623</v>
      </c>
      <c r="J26">
        <f t="shared" ca="1" si="2"/>
        <v>0.19466314063873094</v>
      </c>
      <c r="K26">
        <f t="shared" ca="1" si="2"/>
        <v>0.34633019863524994</v>
      </c>
      <c r="L26">
        <f t="shared" ca="1" si="2"/>
        <v>0.87774857500631953</v>
      </c>
      <c r="M26">
        <f t="shared" ca="1" si="2"/>
        <v>0.54396032215356704</v>
      </c>
      <c r="N26">
        <f t="shared" ca="1" si="2"/>
        <v>0.31711948323782979</v>
      </c>
      <c r="O26">
        <f t="shared" ca="1" si="2"/>
        <v>0.74084709134009719</v>
      </c>
      <c r="P26">
        <f t="shared" ca="1" si="2"/>
        <v>0.59840021479078542</v>
      </c>
      <c r="Q26">
        <f t="shared" ca="1" si="2"/>
        <v>0.80866159768501877</v>
      </c>
      <c r="R26">
        <f t="shared" ca="1" si="2"/>
        <v>0.72434852204087052</v>
      </c>
      <c r="S26">
        <f t="shared" ca="1" si="2"/>
        <v>0.79096404171683399</v>
      </c>
      <c r="T26">
        <f t="shared" ca="1" si="2"/>
        <v>0.41327824985260619</v>
      </c>
      <c r="U26">
        <f t="shared" ca="1" si="2"/>
        <v>0.57246333408183026</v>
      </c>
      <c r="V26">
        <f t="shared" ca="1" si="2"/>
        <v>1.0579145240080046</v>
      </c>
      <c r="W26">
        <f t="shared" ca="1" si="2"/>
        <v>0.51225652125522059</v>
      </c>
      <c r="X26">
        <f t="shared" ca="1" si="2"/>
        <v>0.97335326616683016</v>
      </c>
      <c r="Y26" s="56">
        <f>ALEATORIO!AB28</f>
        <v>1</v>
      </c>
    </row>
    <row r="27" spans="2:25" x14ac:dyDescent="0.3">
      <c r="B27" t="str">
        <f>ALEATORIO!C29</f>
        <v>The Quinquis</v>
      </c>
      <c r="C27">
        <f t="shared" ca="1" si="3"/>
        <v>0.8494021789075642</v>
      </c>
      <c r="D27">
        <f t="shared" ca="1" si="2"/>
        <v>1.0148298464911194</v>
      </c>
      <c r="E27">
        <f t="shared" ca="1" si="2"/>
        <v>0.90800061854345482</v>
      </c>
      <c r="F27">
        <f t="shared" ca="1" si="2"/>
        <v>0.61367324627812758</v>
      </c>
      <c r="G27">
        <f t="shared" ca="1" si="2"/>
        <v>1.0732036174169837</v>
      </c>
      <c r="H27">
        <f t="shared" ca="1" si="2"/>
        <v>0.2346171425466145</v>
      </c>
      <c r="I27">
        <f t="shared" ca="1" si="2"/>
        <v>0.59448653201791246</v>
      </c>
      <c r="J27">
        <f t="shared" ca="1" si="2"/>
        <v>0.61809792000412256</v>
      </c>
      <c r="K27">
        <f t="shared" ca="1" si="2"/>
        <v>0.67944590943187499</v>
      </c>
      <c r="L27">
        <f t="shared" ca="1" si="2"/>
        <v>0.57373387446017576</v>
      </c>
      <c r="M27">
        <f t="shared" ca="1" si="2"/>
        <v>0.8453187642948512</v>
      </c>
      <c r="N27">
        <f t="shared" ca="1" si="2"/>
        <v>0.43823919191793348</v>
      </c>
      <c r="O27">
        <f t="shared" ca="1" si="2"/>
        <v>0.99418926509464167</v>
      </c>
      <c r="P27">
        <f t="shared" ca="1" si="2"/>
        <v>0.32557045130917217</v>
      </c>
      <c r="Q27">
        <f t="shared" ca="1" si="2"/>
        <v>0.46272086082425445</v>
      </c>
      <c r="R27">
        <f t="shared" ca="1" si="2"/>
        <v>0.89984831403242882</v>
      </c>
      <c r="S27">
        <f t="shared" ca="1" si="2"/>
        <v>0.96048247431584111</v>
      </c>
      <c r="T27">
        <f t="shared" ca="1" si="2"/>
        <v>0.28176660192542158</v>
      </c>
      <c r="U27">
        <f t="shared" ca="1" si="2"/>
        <v>0.38088712119626522</v>
      </c>
      <c r="V27">
        <f t="shared" ca="1" si="2"/>
        <v>0.28977495211363447</v>
      </c>
      <c r="W27">
        <f t="shared" ca="1" si="2"/>
        <v>0.10633816910550922</v>
      </c>
      <c r="X27">
        <f t="shared" ca="1" si="2"/>
        <v>0.96012228925924792</v>
      </c>
      <c r="Y27" s="56">
        <f>ALEATORIO!AB29</f>
        <v>1</v>
      </c>
    </row>
    <row r="28" spans="2:25" x14ac:dyDescent="0.3">
      <c r="B28" t="str">
        <f>ALEATORIO!C30</f>
        <v>Atyat</v>
      </c>
      <c r="C28">
        <f t="shared" ca="1" si="3"/>
        <v>0.53876862313018503</v>
      </c>
      <c r="D28">
        <f t="shared" ca="1" si="2"/>
        <v>0.55730362018107649</v>
      </c>
      <c r="E28">
        <f t="shared" ca="1" si="2"/>
        <v>0.65581608846124684</v>
      </c>
      <c r="F28">
        <f t="shared" ca="1" si="2"/>
        <v>0.46645362797988077</v>
      </c>
      <c r="G28">
        <f t="shared" ca="1" si="2"/>
        <v>0.43521000710282054</v>
      </c>
      <c r="H28">
        <f t="shared" ca="1" si="2"/>
        <v>1.0856353066135136</v>
      </c>
      <c r="I28">
        <f t="shared" ca="1" si="2"/>
        <v>0.89416173291850021</v>
      </c>
      <c r="J28">
        <f t="shared" ca="1" si="2"/>
        <v>0.43060762648389617</v>
      </c>
      <c r="K28">
        <f t="shared" ca="1" si="2"/>
        <v>0.39170650060500112</v>
      </c>
      <c r="L28">
        <f t="shared" ca="1" si="2"/>
        <v>0.68248853036135149</v>
      </c>
      <c r="M28">
        <f t="shared" ca="1" si="2"/>
        <v>0.88419910605747809</v>
      </c>
      <c r="N28">
        <f t="shared" ca="1" si="2"/>
        <v>0.583405813061324</v>
      </c>
      <c r="O28">
        <f t="shared" ca="1" si="2"/>
        <v>0.18860442483845066</v>
      </c>
      <c r="P28">
        <f t="shared" ca="1" si="2"/>
        <v>1.0106376641829193</v>
      </c>
      <c r="Q28">
        <f t="shared" ca="1" si="2"/>
        <v>0.92145182080250099</v>
      </c>
      <c r="R28">
        <f t="shared" ca="1" si="2"/>
        <v>0.82371930562587392</v>
      </c>
      <c r="S28">
        <f t="shared" ca="1" si="2"/>
        <v>0.57295729423737296</v>
      </c>
      <c r="T28">
        <f t="shared" ca="1" si="2"/>
        <v>0.45736443906410817</v>
      </c>
      <c r="U28">
        <f t="shared" ca="1" si="2"/>
        <v>0.39239362937247246</v>
      </c>
      <c r="V28">
        <f t="shared" ca="1" si="2"/>
        <v>1.0240615623074181</v>
      </c>
      <c r="W28">
        <f t="shared" ca="1" si="2"/>
        <v>1.0824836159336295</v>
      </c>
      <c r="X28">
        <f t="shared" ca="1" si="2"/>
        <v>0.28480977699962429</v>
      </c>
      <c r="Y28" s="56">
        <f>ALEATORIO!AB30</f>
        <v>1</v>
      </c>
    </row>
    <row r="29" spans="2:25" x14ac:dyDescent="0.3">
      <c r="B29" t="str">
        <f>ALEATORIO!C31</f>
        <v>Rosalinda Galán</v>
      </c>
      <c r="C29">
        <f t="shared" ca="1" si="3"/>
        <v>0.70312808290101247</v>
      </c>
      <c r="D29">
        <f t="shared" ca="1" si="2"/>
        <v>0.38722006373095608</v>
      </c>
      <c r="E29">
        <f t="shared" ca="1" si="2"/>
        <v>0.6866257142998281</v>
      </c>
      <c r="F29">
        <f t="shared" ca="1" si="2"/>
        <v>0.97086707589565158</v>
      </c>
      <c r="G29">
        <f t="shared" ca="1" si="2"/>
        <v>0.57520245514687385</v>
      </c>
      <c r="H29">
        <f t="shared" ca="1" si="2"/>
        <v>0.91223260947965557</v>
      </c>
      <c r="I29">
        <f t="shared" ca="1" si="2"/>
        <v>0.19124458086743149</v>
      </c>
      <c r="J29">
        <f t="shared" ca="1" si="2"/>
        <v>0.7266242655942684</v>
      </c>
      <c r="K29">
        <f t="shared" ca="1" si="2"/>
        <v>0.53962440970588987</v>
      </c>
      <c r="L29">
        <f t="shared" ca="1" si="2"/>
        <v>0.36829833312815718</v>
      </c>
      <c r="M29">
        <f t="shared" ca="1" si="2"/>
        <v>1.0469782401397436</v>
      </c>
      <c r="N29">
        <f t="shared" ca="1" si="2"/>
        <v>0.747216763656528</v>
      </c>
      <c r="O29">
        <f t="shared" ca="1" si="2"/>
        <v>0.79679925064949375</v>
      </c>
      <c r="P29">
        <f t="shared" ca="1" si="2"/>
        <v>0.64190309350217567</v>
      </c>
      <c r="Q29">
        <f t="shared" ca="1" si="2"/>
        <v>0.83748680269472664</v>
      </c>
      <c r="R29">
        <f t="shared" ca="1" si="2"/>
        <v>0.22587073858827991</v>
      </c>
      <c r="S29">
        <f t="shared" ca="1" si="2"/>
        <v>0.5381958156680583</v>
      </c>
      <c r="T29">
        <f t="shared" ca="1" si="2"/>
        <v>0.36573494142158625</v>
      </c>
      <c r="U29">
        <f t="shared" ca="1" si="2"/>
        <v>0.50096008494126187</v>
      </c>
      <c r="V29">
        <f t="shared" ca="1" si="2"/>
        <v>1.0013452659384456</v>
      </c>
      <c r="W29">
        <f t="shared" ca="1" si="2"/>
        <v>1.0782489202631877</v>
      </c>
      <c r="X29">
        <f t="shared" ca="1" si="2"/>
        <v>0.86714691113845788</v>
      </c>
      <c r="Y29" s="56">
        <f>ALEATORIO!AB31</f>
        <v>1</v>
      </c>
    </row>
    <row r="30" spans="2:25" x14ac:dyDescent="0.3">
      <c r="B30" t="str">
        <f>ALEATORIO!C32</f>
        <v>Mayo</v>
      </c>
      <c r="C30">
        <f t="shared" ca="1" si="3"/>
        <v>0.95494344965476863</v>
      </c>
      <c r="D30">
        <f t="shared" ca="1" si="2"/>
        <v>0.56600578794333378</v>
      </c>
      <c r="E30">
        <f t="shared" ca="1" si="2"/>
        <v>0.48477700948821945</v>
      </c>
      <c r="F30">
        <f t="shared" ca="1" si="2"/>
        <v>0.83789632875474596</v>
      </c>
      <c r="G30">
        <f t="shared" ca="1" si="2"/>
        <v>0.68425876247258766</v>
      </c>
      <c r="H30">
        <f t="shared" ca="1" si="2"/>
        <v>0.44705920404250066</v>
      </c>
      <c r="I30">
        <f t="shared" ca="1" si="2"/>
        <v>0.64809606110719598</v>
      </c>
      <c r="J30">
        <f t="shared" ca="1" si="2"/>
        <v>0.37844025266497905</v>
      </c>
      <c r="K30">
        <f t="shared" ca="1" si="2"/>
        <v>0.1138462435312764</v>
      </c>
      <c r="L30">
        <f t="shared" ca="1" si="2"/>
        <v>0.32357293276095189</v>
      </c>
      <c r="M30">
        <f t="shared" ca="1" si="2"/>
        <v>1.0852855305716045</v>
      </c>
      <c r="N30">
        <f t="shared" ca="1" si="2"/>
        <v>1.0926873092525409</v>
      </c>
      <c r="O30">
        <f t="shared" ca="1" si="2"/>
        <v>0.87674694317530333</v>
      </c>
      <c r="P30">
        <f t="shared" ca="1" si="2"/>
        <v>0.9841117809395703</v>
      </c>
      <c r="Q30">
        <f t="shared" ca="1" si="2"/>
        <v>0.78709753803340776</v>
      </c>
      <c r="R30">
        <f t="shared" ca="1" si="2"/>
        <v>0.28180521022758065</v>
      </c>
      <c r="S30">
        <f t="shared" ca="1" si="2"/>
        <v>0.76670013783509194</v>
      </c>
      <c r="T30">
        <f t="shared" ca="1" si="2"/>
        <v>0.6327910107968393</v>
      </c>
      <c r="U30">
        <f t="shared" ca="1" si="2"/>
        <v>0.22772326589625849</v>
      </c>
      <c r="V30">
        <f t="shared" ca="1" si="2"/>
        <v>0.83684234896463761</v>
      </c>
      <c r="W30">
        <f t="shared" ca="1" si="2"/>
        <v>0.12088561043563498</v>
      </c>
      <c r="X30">
        <f t="shared" ca="1" si="2"/>
        <v>0.47196201596547949</v>
      </c>
      <c r="Y30" s="56">
        <f>ALEATORIO!AB32</f>
        <v>1</v>
      </c>
    </row>
    <row r="31" spans="2:25" x14ac:dyDescent="0.3">
      <c r="B31" t="str">
        <f>ALEATORIO!C33</f>
        <v>Miranda! &amp; Bailamamá</v>
      </c>
      <c r="C31">
        <f t="shared" ca="1" si="3"/>
        <v>0.53907699530253972</v>
      </c>
      <c r="D31">
        <f t="shared" ca="1" si="2"/>
        <v>0.64559833232518149</v>
      </c>
      <c r="E31">
        <f t="shared" ca="1" si="2"/>
        <v>0.97078014190815554</v>
      </c>
      <c r="F31">
        <f t="shared" ca="1" si="2"/>
        <v>0.7187930816756336</v>
      </c>
      <c r="G31">
        <f t="shared" ca="1" si="2"/>
        <v>0.31427568098573044</v>
      </c>
      <c r="H31">
        <f t="shared" ca="1" si="2"/>
        <v>0.89088839682159526</v>
      </c>
      <c r="I31">
        <f t="shared" ca="1" si="2"/>
        <v>0.1362371899951518</v>
      </c>
      <c r="J31">
        <f t="shared" ca="1" si="2"/>
        <v>0.62602875983533279</v>
      </c>
      <c r="K31">
        <f t="shared" ca="1" si="2"/>
        <v>0.45187571927004178</v>
      </c>
      <c r="L31">
        <f t="shared" ca="1" si="2"/>
        <v>0.39985731820537118</v>
      </c>
      <c r="M31">
        <f t="shared" ca="1" si="2"/>
        <v>0.90620511409705617</v>
      </c>
      <c r="N31">
        <f t="shared" ca="1" si="2"/>
        <v>0.7468800325027769</v>
      </c>
      <c r="O31">
        <f t="shared" ca="1" si="2"/>
        <v>0.18780375746667502</v>
      </c>
      <c r="P31">
        <f t="shared" ca="1" si="2"/>
        <v>0.82192143411307717</v>
      </c>
      <c r="Q31">
        <f t="shared" ca="1" si="2"/>
        <v>0.5616806169767784</v>
      </c>
      <c r="R31">
        <f t="shared" ca="1" si="2"/>
        <v>0.77644518826824016</v>
      </c>
      <c r="S31">
        <f t="shared" ca="1" si="2"/>
        <v>0.85125945092450361</v>
      </c>
      <c r="T31">
        <f t="shared" ca="1" si="2"/>
        <v>0.60208466678832195</v>
      </c>
      <c r="U31">
        <f t="shared" ca="1" si="2"/>
        <v>0.6416551242901013</v>
      </c>
      <c r="V31">
        <f t="shared" ca="1" si="2"/>
        <v>0.10198541776763484</v>
      </c>
      <c r="W31">
        <f t="shared" ca="1" si="2"/>
        <v>0.58428582948272512</v>
      </c>
      <c r="X31">
        <f t="shared" ca="1" si="2"/>
        <v>0.76454199742326612</v>
      </c>
      <c r="Y31" s="56">
        <f>ALEATORIO!AB33</f>
        <v>1</v>
      </c>
    </row>
    <row r="33" spans="2:25" x14ac:dyDescent="0.3">
      <c r="B33" t="s">
        <v>18</v>
      </c>
    </row>
    <row r="34" spans="2:25" x14ac:dyDescent="0.3">
      <c r="C34" s="91" t="s">
        <v>13</v>
      </c>
      <c r="D34" s="91"/>
      <c r="E34" s="91"/>
      <c r="F34" s="91"/>
      <c r="G34" s="91"/>
      <c r="H34" s="91"/>
      <c r="I34" s="91"/>
      <c r="J34" s="91"/>
      <c r="K34" s="91"/>
      <c r="L34" s="91"/>
      <c r="M34" s="91"/>
      <c r="N34" s="91"/>
      <c r="O34" s="91"/>
      <c r="P34" s="91"/>
      <c r="Q34" s="91"/>
      <c r="R34" s="91"/>
      <c r="T34" t="s">
        <v>17</v>
      </c>
      <c r="Y34" t="s">
        <v>15</v>
      </c>
    </row>
    <row r="35" spans="2:25" x14ac:dyDescent="0.3">
      <c r="C35" s="91" t="s">
        <v>3</v>
      </c>
      <c r="D35" s="91"/>
      <c r="E35" s="91" t="s">
        <v>4</v>
      </c>
      <c r="F35" s="91"/>
      <c r="G35" s="91" t="s">
        <v>5</v>
      </c>
      <c r="H35" s="91"/>
      <c r="I35" s="91" t="s">
        <v>6</v>
      </c>
      <c r="J35" s="91"/>
      <c r="K35" s="91" t="s">
        <v>7</v>
      </c>
      <c r="L35" s="91"/>
      <c r="M35" s="91" t="s">
        <v>8</v>
      </c>
      <c r="N35" s="91"/>
      <c r="O35" s="91" t="s">
        <v>9</v>
      </c>
      <c r="P35" s="91"/>
      <c r="Q35" s="91" t="s">
        <v>10</v>
      </c>
      <c r="R35" s="91"/>
      <c r="S35" s="1" t="s">
        <v>15</v>
      </c>
      <c r="T35" t="s">
        <v>14</v>
      </c>
      <c r="V35" t="s">
        <v>16</v>
      </c>
      <c r="X35" t="s">
        <v>15</v>
      </c>
    </row>
    <row r="36" spans="2:25" x14ac:dyDescent="0.3">
      <c r="C36" t="s">
        <v>12</v>
      </c>
      <c r="D36" t="s">
        <v>11</v>
      </c>
      <c r="E36" t="s">
        <v>12</v>
      </c>
      <c r="F36" t="s">
        <v>11</v>
      </c>
      <c r="G36" t="s">
        <v>12</v>
      </c>
      <c r="H36" t="s">
        <v>11</v>
      </c>
      <c r="I36" t="s">
        <v>12</v>
      </c>
      <c r="J36" t="s">
        <v>11</v>
      </c>
      <c r="K36" t="s">
        <v>12</v>
      </c>
      <c r="L36" t="s">
        <v>11</v>
      </c>
      <c r="M36" t="s">
        <v>12</v>
      </c>
      <c r="N36" t="s">
        <v>11</v>
      </c>
      <c r="O36" t="s">
        <v>12</v>
      </c>
      <c r="P36" t="s">
        <v>11</v>
      </c>
      <c r="Q36" t="s">
        <v>12</v>
      </c>
      <c r="R36" t="s">
        <v>11</v>
      </c>
      <c r="T36" t="s">
        <v>12</v>
      </c>
      <c r="U36" t="s">
        <v>11</v>
      </c>
      <c r="V36" t="s">
        <v>12</v>
      </c>
      <c r="W36" t="s">
        <v>11</v>
      </c>
    </row>
    <row r="37" spans="2:25" x14ac:dyDescent="0.3">
      <c r="B37" t="str">
        <f ca="1">ALEATORIO!C40</f>
        <v>Kitai</v>
      </c>
      <c r="C37">
        <f ca="1">RAND()+($Y37/10)</f>
        <v>0.81108964754305624</v>
      </c>
      <c r="D37">
        <f t="shared" ref="D37:X48" ca="1" si="4">RAND()+($Y37/10)</f>
        <v>0.60903561228950587</v>
      </c>
      <c r="E37">
        <f t="shared" ca="1" si="4"/>
        <v>1.0247155119664537</v>
      </c>
      <c r="F37">
        <f t="shared" ca="1" si="4"/>
        <v>0.46581248515063045</v>
      </c>
      <c r="G37">
        <f t="shared" ca="1" si="4"/>
        <v>0.37207843518222294</v>
      </c>
      <c r="H37">
        <f t="shared" ca="1" si="4"/>
        <v>0.27687582314942749</v>
      </c>
      <c r="I37">
        <f t="shared" ca="1" si="4"/>
        <v>0.37059448964565711</v>
      </c>
      <c r="J37">
        <f t="shared" ca="1" si="4"/>
        <v>0.14327311571481119</v>
      </c>
      <c r="K37">
        <f t="shared" ca="1" si="4"/>
        <v>1.0123368565053128</v>
      </c>
      <c r="L37">
        <f t="shared" ca="1" si="4"/>
        <v>0.12219143110191658</v>
      </c>
      <c r="M37">
        <f t="shared" ca="1" si="4"/>
        <v>0.27895916765284889</v>
      </c>
      <c r="N37">
        <f t="shared" ca="1" si="4"/>
        <v>0.22550586499237049</v>
      </c>
      <c r="O37">
        <f t="shared" ca="1" si="4"/>
        <v>0.78515391782542854</v>
      </c>
      <c r="P37">
        <f t="shared" ca="1" si="4"/>
        <v>1.0416629373548942</v>
      </c>
      <c r="Q37">
        <f t="shared" ca="1" si="4"/>
        <v>0.3528057047373705</v>
      </c>
      <c r="R37">
        <f t="shared" ca="1" si="4"/>
        <v>0.14273096587991188</v>
      </c>
      <c r="S37">
        <f t="shared" ca="1" si="4"/>
        <v>0.60424417103602335</v>
      </c>
      <c r="T37">
        <f t="shared" ca="1" si="4"/>
        <v>0.81790214089846347</v>
      </c>
      <c r="U37">
        <f t="shared" ca="1" si="4"/>
        <v>0.49785026681395839</v>
      </c>
      <c r="V37">
        <f t="shared" ca="1" si="4"/>
        <v>0.38778058883597621</v>
      </c>
      <c r="W37">
        <f t="shared" ca="1" si="4"/>
        <v>0.14033317646357349</v>
      </c>
      <c r="X37">
        <f t="shared" ca="1" si="4"/>
        <v>0.73336331958817258</v>
      </c>
      <c r="Y37">
        <f ca="1">VLOOKUP(B37,$B$9:$Y$31,24,0)</f>
        <v>1</v>
      </c>
    </row>
    <row r="38" spans="2:25" x14ac:dyDescent="0.3">
      <c r="B38" t="str">
        <f ca="1">ALEATORIO!C41</f>
        <v>Mayo</v>
      </c>
      <c r="C38">
        <f t="shared" ref="C38:R48" ca="1" si="5">RAND()+($Y38/10)</f>
        <v>0.60053308425346386</v>
      </c>
      <c r="D38">
        <f t="shared" ca="1" si="5"/>
        <v>0.83489505024080535</v>
      </c>
      <c r="E38">
        <f t="shared" ca="1" si="5"/>
        <v>1.0656850049215014</v>
      </c>
      <c r="F38">
        <f t="shared" ca="1" si="5"/>
        <v>0.34087291870301284</v>
      </c>
      <c r="G38">
        <f t="shared" ca="1" si="5"/>
        <v>0.19917591045229491</v>
      </c>
      <c r="H38">
        <f t="shared" ca="1" si="5"/>
        <v>0.70936824919431518</v>
      </c>
      <c r="I38">
        <f t="shared" ca="1" si="5"/>
        <v>0.84439645106481165</v>
      </c>
      <c r="J38">
        <f t="shared" ca="1" si="5"/>
        <v>0.8200088474945405</v>
      </c>
      <c r="K38">
        <f t="shared" ca="1" si="5"/>
        <v>0.72040843783134301</v>
      </c>
      <c r="L38">
        <f t="shared" ca="1" si="5"/>
        <v>0.16428562880665912</v>
      </c>
      <c r="M38">
        <f t="shared" ca="1" si="5"/>
        <v>0.14718923794946273</v>
      </c>
      <c r="N38">
        <f t="shared" ca="1" si="5"/>
        <v>0.91269323507882194</v>
      </c>
      <c r="O38">
        <f t="shared" ca="1" si="5"/>
        <v>0.57305495098085746</v>
      </c>
      <c r="P38">
        <f t="shared" ca="1" si="5"/>
        <v>0.72387379324425427</v>
      </c>
      <c r="Q38">
        <f t="shared" ca="1" si="5"/>
        <v>0.92474823308559695</v>
      </c>
      <c r="R38">
        <f t="shared" ca="1" si="5"/>
        <v>0.5837584100562111</v>
      </c>
      <c r="S38">
        <f t="shared" ca="1" si="4"/>
        <v>0.11653127242074926</v>
      </c>
      <c r="T38">
        <f t="shared" ca="1" si="4"/>
        <v>0.79383587283926649</v>
      </c>
      <c r="U38">
        <f t="shared" ca="1" si="4"/>
        <v>0.39923841332267251</v>
      </c>
      <c r="V38">
        <f t="shared" ca="1" si="4"/>
        <v>0.57191170664931801</v>
      </c>
      <c r="W38">
        <f t="shared" ca="1" si="4"/>
        <v>0.30943925400314864</v>
      </c>
      <c r="X38">
        <f t="shared" ca="1" si="4"/>
        <v>1.0275899057427802</v>
      </c>
      <c r="Y38">
        <f t="shared" ref="Y38:Y48" ca="1" si="6">VLOOKUP(B38,$B$9:$Y$31,24,0)</f>
        <v>1</v>
      </c>
    </row>
    <row r="39" spans="2:25" x14ac:dyDescent="0.3">
      <c r="B39" t="str">
        <f ca="1">ALEATORIO!C42</f>
        <v>Luna Ki</v>
      </c>
      <c r="C39">
        <f t="shared" ca="1" si="5"/>
        <v>0.51431426303507677</v>
      </c>
      <c r="D39">
        <f t="shared" ca="1" si="4"/>
        <v>0.88839114286065235</v>
      </c>
      <c r="E39">
        <f t="shared" ca="1" si="4"/>
        <v>0.82423733733031235</v>
      </c>
      <c r="F39">
        <f t="shared" ca="1" si="4"/>
        <v>0.56352082246082469</v>
      </c>
      <c r="G39">
        <f t="shared" ca="1" si="4"/>
        <v>0.49912052435566612</v>
      </c>
      <c r="H39">
        <f t="shared" ca="1" si="4"/>
        <v>0.92746664193864636</v>
      </c>
      <c r="I39">
        <f t="shared" ca="1" si="4"/>
        <v>0.53854207810952681</v>
      </c>
      <c r="J39">
        <f t="shared" ca="1" si="4"/>
        <v>0.32866072403481272</v>
      </c>
      <c r="K39">
        <f t="shared" ca="1" si="4"/>
        <v>0.85970129285027796</v>
      </c>
      <c r="L39">
        <f t="shared" ca="1" si="4"/>
        <v>0.65010596007536581</v>
      </c>
      <c r="M39">
        <f t="shared" ca="1" si="4"/>
        <v>0.41611157431324997</v>
      </c>
      <c r="N39">
        <f t="shared" ca="1" si="4"/>
        <v>0.27489375319487086</v>
      </c>
      <c r="O39">
        <f t="shared" ca="1" si="4"/>
        <v>0.51624248860042243</v>
      </c>
      <c r="P39">
        <f t="shared" ca="1" si="4"/>
        <v>0.9122992158610066</v>
      </c>
      <c r="Q39">
        <f t="shared" ca="1" si="4"/>
        <v>0.97902541189042025</v>
      </c>
      <c r="R39">
        <f t="shared" ca="1" si="4"/>
        <v>0.99245645847250219</v>
      </c>
      <c r="S39">
        <f t="shared" ca="1" si="4"/>
        <v>0.96084035141670521</v>
      </c>
      <c r="T39">
        <f t="shared" ca="1" si="4"/>
        <v>0.94701702947896993</v>
      </c>
      <c r="U39">
        <f t="shared" ca="1" si="4"/>
        <v>0.25549375709091771</v>
      </c>
      <c r="V39">
        <f t="shared" ca="1" si="4"/>
        <v>0.74241459879298666</v>
      </c>
      <c r="W39">
        <f t="shared" ca="1" si="4"/>
        <v>0.17551050125560466</v>
      </c>
      <c r="X39">
        <f t="shared" ca="1" si="4"/>
        <v>0.7988916374325038</v>
      </c>
      <c r="Y39">
        <f t="shared" ca="1" si="6"/>
        <v>1</v>
      </c>
    </row>
    <row r="40" spans="2:25" x14ac:dyDescent="0.3">
      <c r="B40" t="str">
        <f ca="1">ALEATORIO!C43</f>
        <v>Ku Minerva</v>
      </c>
      <c r="C40">
        <f t="shared" ca="1" si="5"/>
        <v>0.80077836582809225</v>
      </c>
      <c r="D40">
        <f t="shared" ca="1" si="4"/>
        <v>0.76820171159932349</v>
      </c>
      <c r="E40">
        <f t="shared" ca="1" si="4"/>
        <v>0.87862977050498237</v>
      </c>
      <c r="F40">
        <f t="shared" ca="1" si="4"/>
        <v>0.81276070349979967</v>
      </c>
      <c r="G40">
        <f t="shared" ca="1" si="4"/>
        <v>0.92853723538775934</v>
      </c>
      <c r="H40">
        <f t="shared" ca="1" si="4"/>
        <v>0.74504426172987503</v>
      </c>
      <c r="I40">
        <f t="shared" ca="1" si="4"/>
        <v>1.0023735917805563</v>
      </c>
      <c r="J40">
        <f t="shared" ca="1" si="4"/>
        <v>0.37499853996465793</v>
      </c>
      <c r="K40">
        <f t="shared" ca="1" si="4"/>
        <v>0.96547429755885439</v>
      </c>
      <c r="L40">
        <f t="shared" ca="1" si="4"/>
        <v>0.26989053543456643</v>
      </c>
      <c r="M40">
        <f t="shared" ca="1" si="4"/>
        <v>0.61543820786935044</v>
      </c>
      <c r="N40">
        <f t="shared" ca="1" si="4"/>
        <v>0.44174326056632085</v>
      </c>
      <c r="O40">
        <f t="shared" ca="1" si="4"/>
        <v>0.49782741267673103</v>
      </c>
      <c r="P40">
        <f t="shared" ca="1" si="4"/>
        <v>0.18446304731099164</v>
      </c>
      <c r="Q40">
        <f t="shared" ca="1" si="4"/>
        <v>0.83701428166518543</v>
      </c>
      <c r="R40">
        <f t="shared" ca="1" si="4"/>
        <v>0.64921450279970683</v>
      </c>
      <c r="S40">
        <f t="shared" ca="1" si="4"/>
        <v>0.61651605940310561</v>
      </c>
      <c r="T40">
        <f t="shared" ca="1" si="4"/>
        <v>0.53963220363904307</v>
      </c>
      <c r="U40">
        <f t="shared" ca="1" si="4"/>
        <v>0.40182969754875197</v>
      </c>
      <c r="V40">
        <f t="shared" ca="1" si="4"/>
        <v>0.26612603972043347</v>
      </c>
      <c r="W40">
        <f t="shared" ca="1" si="4"/>
        <v>0.24644455198724693</v>
      </c>
      <c r="X40">
        <f t="shared" ca="1" si="4"/>
        <v>0.52163332713505717</v>
      </c>
      <c r="Y40">
        <f t="shared" ca="1" si="6"/>
        <v>1</v>
      </c>
    </row>
    <row r="41" spans="2:25" x14ac:dyDescent="0.3">
      <c r="B41" t="str">
        <f ca="1">ALEATORIO!C44</f>
        <v>M León &amp; J Medina</v>
      </c>
      <c r="C41">
        <f t="shared" ca="1" si="5"/>
        <v>0.5658842259048128</v>
      </c>
      <c r="D41">
        <f t="shared" ca="1" si="4"/>
        <v>0.33854364805647252</v>
      </c>
      <c r="E41">
        <f t="shared" ca="1" si="4"/>
        <v>1.0931660067223621</v>
      </c>
      <c r="F41">
        <f t="shared" ca="1" si="4"/>
        <v>1.0680349831106153</v>
      </c>
      <c r="G41">
        <f t="shared" ca="1" si="4"/>
        <v>0.28349410394440944</v>
      </c>
      <c r="H41">
        <f t="shared" ca="1" si="4"/>
        <v>0.73002562939245819</v>
      </c>
      <c r="I41">
        <f t="shared" ca="1" si="4"/>
        <v>0.89282197942371111</v>
      </c>
      <c r="J41">
        <f t="shared" ca="1" si="4"/>
        <v>0.27125776567028603</v>
      </c>
      <c r="K41">
        <f t="shared" ca="1" si="4"/>
        <v>0.33386774983110967</v>
      </c>
      <c r="L41">
        <f t="shared" ca="1" si="4"/>
        <v>0.13173608898858194</v>
      </c>
      <c r="M41">
        <f t="shared" ca="1" si="4"/>
        <v>0.23909568566416442</v>
      </c>
      <c r="N41">
        <f t="shared" ca="1" si="4"/>
        <v>0.18009198559619657</v>
      </c>
      <c r="O41">
        <f t="shared" ca="1" si="4"/>
        <v>0.20834216471714809</v>
      </c>
      <c r="P41">
        <f t="shared" ca="1" si="4"/>
        <v>0.41029074289268819</v>
      </c>
      <c r="Q41">
        <f t="shared" ca="1" si="4"/>
        <v>0.63040358946562036</v>
      </c>
      <c r="R41">
        <f t="shared" ca="1" si="4"/>
        <v>0.14638675162820983</v>
      </c>
      <c r="S41">
        <f t="shared" ca="1" si="4"/>
        <v>0.36427337783625013</v>
      </c>
      <c r="T41">
        <f t="shared" ca="1" si="4"/>
        <v>0.2842048275896436</v>
      </c>
      <c r="U41">
        <f t="shared" ca="1" si="4"/>
        <v>0.55043999506381169</v>
      </c>
      <c r="V41">
        <f t="shared" ca="1" si="4"/>
        <v>1.0401222329615971</v>
      </c>
      <c r="W41">
        <f t="shared" ca="1" si="4"/>
        <v>0.27258113970444908</v>
      </c>
      <c r="X41">
        <f t="shared" ca="1" si="4"/>
        <v>0.9372730172520175</v>
      </c>
      <c r="Y41">
        <f t="shared" ca="1" si="6"/>
        <v>1</v>
      </c>
    </row>
    <row r="42" spans="2:25" x14ac:dyDescent="0.3">
      <c r="B42" t="str">
        <f ca="1">ALEATORIO!C45</f>
        <v>Atyat</v>
      </c>
      <c r="C42">
        <f t="shared" ca="1" si="5"/>
        <v>0.29459528729432816</v>
      </c>
      <c r="D42">
        <f t="shared" ca="1" si="4"/>
        <v>0.25652233448030848</v>
      </c>
      <c r="E42">
        <f t="shared" ca="1" si="4"/>
        <v>0.3817050077898031</v>
      </c>
      <c r="F42">
        <f t="shared" ca="1" si="4"/>
        <v>0.25345445587788973</v>
      </c>
      <c r="G42">
        <f t="shared" ca="1" si="4"/>
        <v>0.55167016763894272</v>
      </c>
      <c r="H42">
        <f t="shared" ca="1" si="4"/>
        <v>1.0954395771097263</v>
      </c>
      <c r="I42">
        <f t="shared" ca="1" si="4"/>
        <v>0.86360448924390865</v>
      </c>
      <c r="J42">
        <f t="shared" ca="1" si="4"/>
        <v>0.96408675275499578</v>
      </c>
      <c r="K42">
        <f t="shared" ca="1" si="4"/>
        <v>0.76814657688259613</v>
      </c>
      <c r="L42">
        <f t="shared" ca="1" si="4"/>
        <v>0.25496438121463927</v>
      </c>
      <c r="M42">
        <f t="shared" ca="1" si="4"/>
        <v>1.0703376316894457</v>
      </c>
      <c r="N42">
        <f t="shared" ca="1" si="4"/>
        <v>0.47855883480942607</v>
      </c>
      <c r="O42">
        <f t="shared" ca="1" si="4"/>
        <v>0.44663123859197851</v>
      </c>
      <c r="P42">
        <f t="shared" ca="1" si="4"/>
        <v>0.56705448268112857</v>
      </c>
      <c r="Q42">
        <f t="shared" ca="1" si="4"/>
        <v>0.62377542950490372</v>
      </c>
      <c r="R42">
        <f t="shared" ca="1" si="4"/>
        <v>1.0944054091016371</v>
      </c>
      <c r="S42">
        <f t="shared" ca="1" si="4"/>
        <v>0.14799828235127857</v>
      </c>
      <c r="T42">
        <f t="shared" ca="1" si="4"/>
        <v>0.20699643452367092</v>
      </c>
      <c r="U42">
        <f t="shared" ca="1" si="4"/>
        <v>0.24543579100176685</v>
      </c>
      <c r="V42">
        <f t="shared" ca="1" si="4"/>
        <v>0.82191293166454737</v>
      </c>
      <c r="W42">
        <f t="shared" ca="1" si="4"/>
        <v>0.76532355277805253</v>
      </c>
      <c r="X42">
        <f t="shared" ca="1" si="4"/>
        <v>0.44467085369157588</v>
      </c>
      <c r="Y42">
        <f t="shared" ca="1" si="6"/>
        <v>1</v>
      </c>
    </row>
    <row r="43" spans="2:25" x14ac:dyDescent="0.3">
      <c r="B43" t="str">
        <f ca="1">ALEATORIO!C46</f>
        <v>T Grox &amp; Lucycalys</v>
      </c>
      <c r="C43">
        <f t="shared" ca="1" si="5"/>
        <v>1.0649218353325938</v>
      </c>
      <c r="D43">
        <f t="shared" ca="1" si="4"/>
        <v>0.51931395189181506</v>
      </c>
      <c r="E43">
        <f t="shared" ca="1" si="4"/>
        <v>0.34519346299395048</v>
      </c>
      <c r="F43">
        <f t="shared" ca="1" si="4"/>
        <v>0.94171456335907922</v>
      </c>
      <c r="G43">
        <f t="shared" ca="1" si="4"/>
        <v>0.30805563628910626</v>
      </c>
      <c r="H43">
        <f t="shared" ca="1" si="4"/>
        <v>1.0587461097229274</v>
      </c>
      <c r="I43">
        <f t="shared" ca="1" si="4"/>
        <v>1.0342307731123046</v>
      </c>
      <c r="J43">
        <f t="shared" ca="1" si="4"/>
        <v>1.0556204720435569</v>
      </c>
      <c r="K43">
        <f t="shared" ca="1" si="4"/>
        <v>1.0142618097427269</v>
      </c>
      <c r="L43">
        <f t="shared" ca="1" si="4"/>
        <v>0.10238862420508824</v>
      </c>
      <c r="M43">
        <f t="shared" ca="1" si="4"/>
        <v>0.35127783922345901</v>
      </c>
      <c r="N43">
        <f t="shared" ca="1" si="4"/>
        <v>0.29202405903705608</v>
      </c>
      <c r="O43">
        <f t="shared" ca="1" si="4"/>
        <v>0.3699300837712326</v>
      </c>
      <c r="P43">
        <f t="shared" ca="1" si="4"/>
        <v>0.32818737624770677</v>
      </c>
      <c r="Q43">
        <f t="shared" ca="1" si="4"/>
        <v>0.953229155382324</v>
      </c>
      <c r="R43">
        <f t="shared" ca="1" si="4"/>
        <v>0.86628057010636905</v>
      </c>
      <c r="S43">
        <f t="shared" ca="1" si="4"/>
        <v>0.7735356903207059</v>
      </c>
      <c r="T43">
        <f t="shared" ca="1" si="4"/>
        <v>0.82444964362151496</v>
      </c>
      <c r="U43">
        <f t="shared" ca="1" si="4"/>
        <v>0.54449609576158142</v>
      </c>
      <c r="V43">
        <f t="shared" ca="1" si="4"/>
        <v>0.61102880771204093</v>
      </c>
      <c r="W43">
        <f t="shared" ca="1" si="4"/>
        <v>0.32168788941937743</v>
      </c>
      <c r="X43">
        <f t="shared" ca="1" si="4"/>
        <v>0.74858244601529955</v>
      </c>
      <c r="Y43">
        <f t="shared" ca="1" si="6"/>
        <v>1</v>
      </c>
    </row>
    <row r="44" spans="2:25" x14ac:dyDescent="0.3">
      <c r="B44" t="str">
        <f ca="1">ALEATORIO!C47</f>
        <v>Asha</v>
      </c>
      <c r="C44">
        <f t="shared" ca="1" si="5"/>
        <v>0.93011030165286535</v>
      </c>
      <c r="D44">
        <f t="shared" ca="1" si="4"/>
        <v>0.13632122568206353</v>
      </c>
      <c r="E44">
        <f t="shared" ca="1" si="4"/>
        <v>0.83731897479395279</v>
      </c>
      <c r="F44">
        <f t="shared" ca="1" si="4"/>
        <v>0.67767606419841808</v>
      </c>
      <c r="G44">
        <f t="shared" ca="1" si="4"/>
        <v>0.61280660116326824</v>
      </c>
      <c r="H44">
        <f t="shared" ca="1" si="4"/>
        <v>1.0509630549429514</v>
      </c>
      <c r="I44">
        <f t="shared" ca="1" si="4"/>
        <v>0.20783774005626524</v>
      </c>
      <c r="J44">
        <f t="shared" ca="1" si="4"/>
        <v>0.78720172452334758</v>
      </c>
      <c r="K44">
        <f t="shared" ca="1" si="4"/>
        <v>0.6286014906890387</v>
      </c>
      <c r="L44">
        <f t="shared" ca="1" si="4"/>
        <v>0.89344972220027086</v>
      </c>
      <c r="M44">
        <f t="shared" ca="1" si="4"/>
        <v>0.72967929277009913</v>
      </c>
      <c r="N44">
        <f t="shared" ca="1" si="4"/>
        <v>0.55728779839034659</v>
      </c>
      <c r="O44">
        <f t="shared" ca="1" si="4"/>
        <v>0.11464017604827451</v>
      </c>
      <c r="P44">
        <f t="shared" ca="1" si="4"/>
        <v>0.21145965364967192</v>
      </c>
      <c r="Q44">
        <f t="shared" ca="1" si="4"/>
        <v>0.66103269554263311</v>
      </c>
      <c r="R44">
        <f t="shared" ca="1" si="4"/>
        <v>0.48377520372854532</v>
      </c>
      <c r="S44">
        <f t="shared" ca="1" si="4"/>
        <v>0.94157609912884899</v>
      </c>
      <c r="T44">
        <f t="shared" ca="1" si="4"/>
        <v>0.22957532341100209</v>
      </c>
      <c r="U44">
        <f t="shared" ca="1" si="4"/>
        <v>0.65208380998012827</v>
      </c>
      <c r="V44">
        <f t="shared" ca="1" si="4"/>
        <v>0.1140065520328726</v>
      </c>
      <c r="W44">
        <f t="shared" ca="1" si="4"/>
        <v>1.0814068558846954</v>
      </c>
      <c r="X44">
        <f t="shared" ca="1" si="4"/>
        <v>0.73509852010453358</v>
      </c>
      <c r="Y44">
        <f t="shared" ca="1" si="6"/>
        <v>1</v>
      </c>
    </row>
    <row r="45" spans="2:25" x14ac:dyDescent="0.3">
      <c r="B45" t="str">
        <f ca="1">ALEATORIO!C48</f>
        <v>Kenneth</v>
      </c>
      <c r="C45">
        <f t="shared" ca="1" si="5"/>
        <v>0.13704736904596118</v>
      </c>
      <c r="D45">
        <f t="shared" ca="1" si="4"/>
        <v>0.79661258866120332</v>
      </c>
      <c r="E45">
        <f t="shared" ca="1" si="4"/>
        <v>0.69554601541058603</v>
      </c>
      <c r="F45">
        <f t="shared" ca="1" si="4"/>
        <v>0.88678488998444482</v>
      </c>
      <c r="G45">
        <f t="shared" ca="1" si="4"/>
        <v>0.87912239179321772</v>
      </c>
      <c r="H45">
        <f t="shared" ca="1" si="4"/>
        <v>0.26753155020405672</v>
      </c>
      <c r="I45">
        <f t="shared" ca="1" si="4"/>
        <v>0.56226570116470098</v>
      </c>
      <c r="J45">
        <f t="shared" ca="1" si="4"/>
        <v>0.68833824721632331</v>
      </c>
      <c r="K45">
        <f t="shared" ca="1" si="4"/>
        <v>0.87467811961136011</v>
      </c>
      <c r="L45">
        <f t="shared" ca="1" si="4"/>
        <v>0.79372299156926074</v>
      </c>
      <c r="M45">
        <f t="shared" ca="1" si="4"/>
        <v>0.66406035258437002</v>
      </c>
      <c r="N45">
        <f t="shared" ca="1" si="4"/>
        <v>0.21266892653682648</v>
      </c>
      <c r="O45">
        <f t="shared" ca="1" si="4"/>
        <v>0.94885893787653475</v>
      </c>
      <c r="P45">
        <f t="shared" ca="1" si="4"/>
        <v>0.64508472475250622</v>
      </c>
      <c r="Q45">
        <f t="shared" ca="1" si="4"/>
        <v>0.79786792711320653</v>
      </c>
      <c r="R45">
        <f t="shared" ca="1" si="4"/>
        <v>1.0025599786096877</v>
      </c>
      <c r="S45">
        <f t="shared" ca="1" si="4"/>
        <v>1.0838290835610986</v>
      </c>
      <c r="T45">
        <f t="shared" ca="1" si="4"/>
        <v>0.5152366661210277</v>
      </c>
      <c r="U45">
        <f t="shared" ca="1" si="4"/>
        <v>0.68735943907430774</v>
      </c>
      <c r="V45">
        <f t="shared" ca="1" si="4"/>
        <v>0.12155647127197614</v>
      </c>
      <c r="W45">
        <f t="shared" ca="1" si="4"/>
        <v>0.27040201287586474</v>
      </c>
      <c r="X45">
        <f t="shared" ca="1" si="4"/>
        <v>0.40026212431990094</v>
      </c>
      <c r="Y45">
        <f t="shared" ca="1" si="6"/>
        <v>1</v>
      </c>
    </row>
    <row r="46" spans="2:25" x14ac:dyDescent="0.3">
      <c r="B46" t="str">
        <f ca="1">ALEATORIO!C49</f>
        <v>Funambulista</v>
      </c>
      <c r="C46">
        <f t="shared" ca="1" si="5"/>
        <v>0.94826698654738395</v>
      </c>
      <c r="D46">
        <f t="shared" ca="1" si="4"/>
        <v>0.89037262223811187</v>
      </c>
      <c r="E46">
        <f t="shared" ca="1" si="4"/>
        <v>0.61708572382254123</v>
      </c>
      <c r="F46">
        <f t="shared" ca="1" si="4"/>
        <v>0.3876643143144568</v>
      </c>
      <c r="G46">
        <f t="shared" ca="1" si="4"/>
        <v>1.0150744026136913</v>
      </c>
      <c r="H46">
        <f t="shared" ca="1" si="4"/>
        <v>0.61258476347597279</v>
      </c>
      <c r="I46">
        <f t="shared" ca="1" si="4"/>
        <v>0.32951840492938256</v>
      </c>
      <c r="J46">
        <f t="shared" ca="1" si="4"/>
        <v>0.56420065197150671</v>
      </c>
      <c r="K46">
        <f t="shared" ca="1" si="4"/>
        <v>0.19861245850944512</v>
      </c>
      <c r="L46">
        <f t="shared" ca="1" si="4"/>
        <v>0.78917556609921002</v>
      </c>
      <c r="M46">
        <f t="shared" ca="1" si="4"/>
        <v>0.57790393358743974</v>
      </c>
      <c r="N46">
        <f t="shared" ca="1" si="4"/>
        <v>0.98108781726203032</v>
      </c>
      <c r="O46">
        <f t="shared" ca="1" si="4"/>
        <v>0.58134156761962941</v>
      </c>
      <c r="P46">
        <f t="shared" ca="1" si="4"/>
        <v>0.11601832284476013</v>
      </c>
      <c r="Q46">
        <f t="shared" ca="1" si="4"/>
        <v>0.43426281821747237</v>
      </c>
      <c r="R46">
        <f t="shared" ca="1" si="4"/>
        <v>0.73327045763656717</v>
      </c>
      <c r="S46">
        <f t="shared" ca="1" si="4"/>
        <v>0.47612979492956387</v>
      </c>
      <c r="T46">
        <f t="shared" ca="1" si="4"/>
        <v>0.45568621811908583</v>
      </c>
      <c r="U46">
        <f t="shared" ca="1" si="4"/>
        <v>0.82950972225216291</v>
      </c>
      <c r="V46">
        <f t="shared" ca="1" si="4"/>
        <v>0.85175005245762903</v>
      </c>
      <c r="W46">
        <f t="shared" ca="1" si="4"/>
        <v>0.3207335839440083</v>
      </c>
      <c r="X46">
        <f t="shared" ca="1" si="4"/>
        <v>0.46969335204298235</v>
      </c>
      <c r="Y46">
        <f t="shared" ca="1" si="6"/>
        <v>1</v>
      </c>
    </row>
    <row r="47" spans="2:25" x14ac:dyDescent="0.3">
      <c r="B47" t="str">
        <f ca="1">ALEATORIO!C50</f>
        <v>Dora &amp; M Collins</v>
      </c>
      <c r="C47">
        <f t="shared" ca="1" si="5"/>
        <v>0.13895976058635753</v>
      </c>
      <c r="D47">
        <f t="shared" ca="1" si="4"/>
        <v>0.44968430455999964</v>
      </c>
      <c r="E47">
        <f t="shared" ca="1" si="4"/>
        <v>1.0623575968086962</v>
      </c>
      <c r="F47">
        <f t="shared" ca="1" si="4"/>
        <v>0.67380415664967097</v>
      </c>
      <c r="G47">
        <f t="shared" ca="1" si="4"/>
        <v>0.3886220117992818</v>
      </c>
      <c r="H47">
        <f t="shared" ca="1" si="4"/>
        <v>0.532046553766369</v>
      </c>
      <c r="I47">
        <f t="shared" ca="1" si="4"/>
        <v>0.46546194371150806</v>
      </c>
      <c r="J47">
        <f t="shared" ca="1" si="4"/>
        <v>0.49461144114239375</v>
      </c>
      <c r="K47">
        <f t="shared" ca="1" si="4"/>
        <v>0.97355155103171864</v>
      </c>
      <c r="L47">
        <f t="shared" ca="1" si="4"/>
        <v>0.45551510175937171</v>
      </c>
      <c r="M47">
        <f t="shared" ca="1" si="4"/>
        <v>0.23821751591186216</v>
      </c>
      <c r="N47">
        <f t="shared" ca="1" si="4"/>
        <v>0.8156153157379733</v>
      </c>
      <c r="O47">
        <f t="shared" ca="1" si="4"/>
        <v>0.61967730178604585</v>
      </c>
      <c r="P47">
        <f t="shared" ca="1" si="4"/>
        <v>0.1022183041295647</v>
      </c>
      <c r="Q47">
        <f t="shared" ca="1" si="4"/>
        <v>0.7721309805492399</v>
      </c>
      <c r="R47">
        <f t="shared" ca="1" si="4"/>
        <v>0.23836343939418161</v>
      </c>
      <c r="S47">
        <f t="shared" ca="1" si="4"/>
        <v>1.0267187716941726</v>
      </c>
      <c r="T47">
        <f t="shared" ca="1" si="4"/>
        <v>0.64121863140848678</v>
      </c>
      <c r="U47">
        <f t="shared" ca="1" si="4"/>
        <v>0.69809960633798118</v>
      </c>
      <c r="V47">
        <f t="shared" ca="1" si="4"/>
        <v>0.51209031852791187</v>
      </c>
      <c r="W47">
        <f t="shared" ca="1" si="4"/>
        <v>0.37599009920188553</v>
      </c>
      <c r="X47">
        <f t="shared" ca="1" si="4"/>
        <v>0.19874115504471004</v>
      </c>
      <c r="Y47">
        <f t="shared" ca="1" si="6"/>
        <v>1</v>
      </c>
    </row>
    <row r="48" spans="2:25" x14ac:dyDescent="0.3">
      <c r="B48" t="str">
        <f ca="1">ALEATORIO!C51</f>
        <v>The Quinquis</v>
      </c>
      <c r="C48">
        <f t="shared" ca="1" si="5"/>
        <v>0.5099716751588208</v>
      </c>
      <c r="D48">
        <f t="shared" ca="1" si="4"/>
        <v>0.75361240491085602</v>
      </c>
      <c r="E48">
        <f t="shared" ca="1" si="4"/>
        <v>0.22844755092352723</v>
      </c>
      <c r="F48">
        <f t="shared" ca="1" si="4"/>
        <v>0.39378057545634715</v>
      </c>
      <c r="G48">
        <f t="shared" ca="1" si="4"/>
        <v>0.87376553877245278</v>
      </c>
      <c r="H48">
        <f t="shared" ca="1" si="4"/>
        <v>0.86133666437341494</v>
      </c>
      <c r="I48">
        <f t="shared" ca="1" si="4"/>
        <v>0.78983421390514785</v>
      </c>
      <c r="J48">
        <f t="shared" ca="1" si="4"/>
        <v>0.66574679483276678</v>
      </c>
      <c r="K48">
        <f t="shared" ca="1" si="4"/>
        <v>0.51463601736611486</v>
      </c>
      <c r="L48">
        <f t="shared" ca="1" si="4"/>
        <v>0.18551666511268153</v>
      </c>
      <c r="M48">
        <f t="shared" ca="1" si="4"/>
        <v>0.23759784491002181</v>
      </c>
      <c r="N48">
        <f t="shared" ca="1" si="4"/>
        <v>0.80137013077175634</v>
      </c>
      <c r="O48">
        <f t="shared" ca="1" si="4"/>
        <v>0.68811465264746785</v>
      </c>
      <c r="P48">
        <f t="shared" ca="1" si="4"/>
        <v>0.48519892469032277</v>
      </c>
      <c r="Q48">
        <f t="shared" ca="1" si="4"/>
        <v>0.66905017682334089</v>
      </c>
      <c r="R48">
        <f t="shared" ca="1" si="4"/>
        <v>0.75674131192036853</v>
      </c>
      <c r="S48">
        <f t="shared" ca="1" si="4"/>
        <v>0.25128016245998563</v>
      </c>
      <c r="T48">
        <f t="shared" ca="1" si="4"/>
        <v>0.49495202181967446</v>
      </c>
      <c r="U48">
        <f t="shared" ca="1" si="4"/>
        <v>0.9947962881134006</v>
      </c>
      <c r="V48">
        <f t="shared" ca="1" si="4"/>
        <v>0.44336546014295886</v>
      </c>
      <c r="W48">
        <f t="shared" ca="1" si="4"/>
        <v>0.35090390710991815</v>
      </c>
      <c r="X48">
        <f t="shared" ca="1" si="4"/>
        <v>0.36549220026949025</v>
      </c>
      <c r="Y48">
        <f t="shared" ca="1" si="6"/>
        <v>1</v>
      </c>
    </row>
    <row r="51" spans="2:22" x14ac:dyDescent="0.3">
      <c r="C51" t="s">
        <v>19</v>
      </c>
      <c r="G51" t="s">
        <v>18</v>
      </c>
      <c r="N51" s="55">
        <v>41161</v>
      </c>
    </row>
    <row r="53" spans="2:22" x14ac:dyDescent="0.3">
      <c r="C53">
        <v>1</v>
      </c>
      <c r="D53">
        <v>12</v>
      </c>
      <c r="E53">
        <v>40</v>
      </c>
      <c r="G53">
        <v>1</v>
      </c>
      <c r="H53">
        <v>12</v>
      </c>
      <c r="I53">
        <v>40</v>
      </c>
    </row>
    <row r="54" spans="2:22" x14ac:dyDescent="0.3">
      <c r="C54">
        <v>2</v>
      </c>
      <c r="D54">
        <v>10</v>
      </c>
      <c r="E54">
        <v>35</v>
      </c>
      <c r="G54">
        <v>2</v>
      </c>
      <c r="H54">
        <v>10</v>
      </c>
      <c r="I54">
        <v>35</v>
      </c>
    </row>
    <row r="55" spans="2:22" x14ac:dyDescent="0.3">
      <c r="C55">
        <v>3</v>
      </c>
      <c r="D55">
        <v>8</v>
      </c>
      <c r="E55">
        <v>30</v>
      </c>
      <c r="G55">
        <v>3</v>
      </c>
      <c r="H55">
        <v>8</v>
      </c>
      <c r="I55">
        <v>30</v>
      </c>
    </row>
    <row r="56" spans="2:22" x14ac:dyDescent="0.3">
      <c r="C56">
        <v>4</v>
      </c>
      <c r="D56">
        <v>7</v>
      </c>
      <c r="E56">
        <v>28</v>
      </c>
      <c r="G56">
        <v>4</v>
      </c>
      <c r="H56">
        <v>7</v>
      </c>
      <c r="I56">
        <v>28</v>
      </c>
    </row>
    <row r="57" spans="2:22" x14ac:dyDescent="0.3">
      <c r="C57">
        <v>5</v>
      </c>
      <c r="D57">
        <v>6</v>
      </c>
      <c r="E57">
        <v>25</v>
      </c>
      <c r="G57">
        <v>5</v>
      </c>
      <c r="H57">
        <v>6</v>
      </c>
      <c r="I57">
        <v>25</v>
      </c>
    </row>
    <row r="58" spans="2:22" x14ac:dyDescent="0.3">
      <c r="C58">
        <v>6</v>
      </c>
      <c r="D58">
        <v>5</v>
      </c>
      <c r="E58">
        <v>22</v>
      </c>
      <c r="G58">
        <v>6</v>
      </c>
      <c r="H58">
        <v>5</v>
      </c>
      <c r="I58">
        <v>22</v>
      </c>
    </row>
    <row r="59" spans="2:22" x14ac:dyDescent="0.3">
      <c r="C59">
        <v>7</v>
      </c>
      <c r="D59">
        <v>4</v>
      </c>
      <c r="E59">
        <v>20</v>
      </c>
      <c r="G59">
        <v>7</v>
      </c>
      <c r="H59">
        <v>4</v>
      </c>
      <c r="I59">
        <v>20</v>
      </c>
    </row>
    <row r="60" spans="2:22" x14ac:dyDescent="0.3">
      <c r="C60">
        <v>8</v>
      </c>
      <c r="D60">
        <v>2</v>
      </c>
      <c r="E60">
        <v>16</v>
      </c>
      <c r="G60">
        <v>8</v>
      </c>
      <c r="H60">
        <v>2</v>
      </c>
      <c r="I60">
        <v>16</v>
      </c>
    </row>
    <row r="61" spans="2:22" x14ac:dyDescent="0.3">
      <c r="I61">
        <f>SUM(I53:I60)</f>
        <v>216</v>
      </c>
      <c r="J61">
        <f>I61*2</f>
        <v>432</v>
      </c>
    </row>
    <row r="63" spans="2:22" x14ac:dyDescent="0.3">
      <c r="B63">
        <f>D63*8</f>
        <v>96</v>
      </c>
      <c r="C63">
        <v>1</v>
      </c>
      <c r="D63">
        <v>12</v>
      </c>
      <c r="E63">
        <v>40</v>
      </c>
      <c r="G63">
        <v>1</v>
      </c>
      <c r="H63">
        <v>12</v>
      </c>
      <c r="I63">
        <v>40</v>
      </c>
      <c r="M63">
        <v>12</v>
      </c>
      <c r="N63">
        <v>40</v>
      </c>
      <c r="P63">
        <f>M63*8</f>
        <v>96</v>
      </c>
      <c r="S63">
        <v>40</v>
      </c>
      <c r="V63">
        <v>48</v>
      </c>
    </row>
    <row r="64" spans="2:22" x14ac:dyDescent="0.3">
      <c r="C64">
        <v>2</v>
      </c>
      <c r="D64">
        <v>10</v>
      </c>
      <c r="E64">
        <v>35</v>
      </c>
      <c r="G64">
        <v>2</v>
      </c>
      <c r="H64">
        <v>10</v>
      </c>
      <c r="I64">
        <v>35</v>
      </c>
      <c r="M64">
        <v>10</v>
      </c>
      <c r="N64">
        <v>35</v>
      </c>
      <c r="P64">
        <f t="shared" ref="P64:P72" si="7">M64*8</f>
        <v>80</v>
      </c>
      <c r="S64">
        <v>35</v>
      </c>
      <c r="V64">
        <v>40</v>
      </c>
    </row>
    <row r="65" spans="2:22" x14ac:dyDescent="0.3">
      <c r="C65">
        <v>3</v>
      </c>
      <c r="D65">
        <v>8</v>
      </c>
      <c r="E65">
        <v>30</v>
      </c>
      <c r="G65">
        <v>3</v>
      </c>
      <c r="H65">
        <v>8</v>
      </c>
      <c r="I65">
        <v>30</v>
      </c>
      <c r="M65">
        <v>8</v>
      </c>
      <c r="N65">
        <v>30</v>
      </c>
      <c r="P65">
        <f t="shared" si="7"/>
        <v>64</v>
      </c>
      <c r="S65">
        <v>30</v>
      </c>
      <c r="V65">
        <v>32</v>
      </c>
    </row>
    <row r="66" spans="2:22" x14ac:dyDescent="0.3">
      <c r="C66">
        <v>4</v>
      </c>
      <c r="D66">
        <v>7</v>
      </c>
      <c r="E66">
        <v>28</v>
      </c>
      <c r="G66">
        <v>4</v>
      </c>
      <c r="H66">
        <v>7</v>
      </c>
      <c r="I66">
        <v>27</v>
      </c>
      <c r="M66">
        <v>7</v>
      </c>
      <c r="N66">
        <v>27</v>
      </c>
      <c r="P66">
        <f t="shared" si="7"/>
        <v>56</v>
      </c>
      <c r="S66">
        <v>27</v>
      </c>
      <c r="V66">
        <v>28</v>
      </c>
    </row>
    <row r="67" spans="2:22" x14ac:dyDescent="0.3">
      <c r="C67">
        <v>5</v>
      </c>
      <c r="D67">
        <v>6</v>
      </c>
      <c r="E67">
        <v>25</v>
      </c>
      <c r="G67">
        <v>5</v>
      </c>
      <c r="H67">
        <v>6</v>
      </c>
      <c r="I67">
        <v>24</v>
      </c>
      <c r="M67">
        <v>6</v>
      </c>
      <c r="N67">
        <v>24</v>
      </c>
      <c r="P67">
        <f t="shared" si="7"/>
        <v>48</v>
      </c>
      <c r="S67">
        <v>24</v>
      </c>
      <c r="V67">
        <v>24</v>
      </c>
    </row>
    <row r="68" spans="2:22" x14ac:dyDescent="0.3">
      <c r="C68">
        <v>6</v>
      </c>
      <c r="D68">
        <v>5</v>
      </c>
      <c r="E68">
        <v>22</v>
      </c>
      <c r="G68">
        <v>6</v>
      </c>
      <c r="H68">
        <v>5</v>
      </c>
      <c r="I68">
        <v>21</v>
      </c>
      <c r="M68">
        <v>5</v>
      </c>
      <c r="N68">
        <v>21</v>
      </c>
      <c r="P68">
        <f t="shared" si="7"/>
        <v>40</v>
      </c>
      <c r="S68">
        <v>21</v>
      </c>
      <c r="V68">
        <v>20</v>
      </c>
    </row>
    <row r="69" spans="2:22" x14ac:dyDescent="0.3">
      <c r="C69">
        <v>7</v>
      </c>
      <c r="D69">
        <v>4</v>
      </c>
      <c r="E69">
        <v>20</v>
      </c>
      <c r="G69">
        <v>7</v>
      </c>
      <c r="H69">
        <v>4</v>
      </c>
      <c r="I69">
        <v>17</v>
      </c>
      <c r="M69">
        <v>4</v>
      </c>
      <c r="N69">
        <v>17</v>
      </c>
      <c r="P69">
        <f t="shared" si="7"/>
        <v>32</v>
      </c>
      <c r="S69">
        <v>18</v>
      </c>
      <c r="V69">
        <v>16</v>
      </c>
    </row>
    <row r="70" spans="2:22" x14ac:dyDescent="0.3">
      <c r="C70">
        <v>8</v>
      </c>
      <c r="D70">
        <v>3</v>
      </c>
      <c r="E70">
        <v>15</v>
      </c>
      <c r="G70">
        <v>8</v>
      </c>
      <c r="H70">
        <v>3</v>
      </c>
      <c r="I70">
        <v>13</v>
      </c>
      <c r="M70">
        <v>3</v>
      </c>
      <c r="N70">
        <v>13</v>
      </c>
      <c r="P70">
        <f t="shared" si="7"/>
        <v>24</v>
      </c>
      <c r="S70">
        <v>15</v>
      </c>
      <c r="V70">
        <v>12</v>
      </c>
    </row>
    <row r="71" spans="2:22" x14ac:dyDescent="0.3">
      <c r="B71">
        <f>D71*8</f>
        <v>16</v>
      </c>
      <c r="C71">
        <v>9</v>
      </c>
      <c r="D71">
        <v>2</v>
      </c>
      <c r="E71">
        <v>13</v>
      </c>
      <c r="G71">
        <v>9</v>
      </c>
      <c r="H71">
        <v>2</v>
      </c>
      <c r="I71">
        <v>10</v>
      </c>
      <c r="M71">
        <v>2</v>
      </c>
      <c r="N71">
        <v>10</v>
      </c>
      <c r="P71">
        <f t="shared" si="7"/>
        <v>16</v>
      </c>
      <c r="S71">
        <v>12</v>
      </c>
      <c r="V71">
        <v>8</v>
      </c>
    </row>
    <row r="72" spans="2:22" x14ac:dyDescent="0.3">
      <c r="D72">
        <f>SUM(D63:D71)</f>
        <v>57</v>
      </c>
      <c r="G72">
        <v>10</v>
      </c>
      <c r="H72">
        <v>1</v>
      </c>
      <c r="I72">
        <v>7</v>
      </c>
      <c r="M72">
        <v>1</v>
      </c>
      <c r="N72">
        <v>7</v>
      </c>
      <c r="P72">
        <f t="shared" si="7"/>
        <v>8</v>
      </c>
      <c r="S72">
        <v>9</v>
      </c>
      <c r="V72">
        <v>4</v>
      </c>
    </row>
    <row r="73" spans="2:22" x14ac:dyDescent="0.3">
      <c r="D73">
        <f>D72*8</f>
        <v>456</v>
      </c>
      <c r="G73">
        <v>11</v>
      </c>
      <c r="H73">
        <v>0</v>
      </c>
      <c r="I73">
        <v>5</v>
      </c>
      <c r="N73">
        <v>5</v>
      </c>
      <c r="S73">
        <v>6</v>
      </c>
      <c r="V73">
        <v>0</v>
      </c>
    </row>
    <row r="74" spans="2:22" x14ac:dyDescent="0.3">
      <c r="G74">
        <v>12</v>
      </c>
      <c r="H74">
        <v>0</v>
      </c>
      <c r="I74">
        <v>3</v>
      </c>
      <c r="N74">
        <v>3</v>
      </c>
      <c r="S74">
        <v>3</v>
      </c>
      <c r="V74">
        <v>0</v>
      </c>
    </row>
    <row r="75" spans="2:22" x14ac:dyDescent="0.3">
      <c r="H75">
        <f>SUM(H63:H74)</f>
        <v>58</v>
      </c>
    </row>
    <row r="76" spans="2:22" x14ac:dyDescent="0.3">
      <c r="H76">
        <f>H75*8</f>
        <v>464</v>
      </c>
      <c r="M76">
        <f>SUM(M63:M72)</f>
        <v>58</v>
      </c>
      <c r="N76">
        <f>SUM(N63:N74)</f>
        <v>232</v>
      </c>
      <c r="S76">
        <f>SUM(S63:S74)</f>
        <v>240</v>
      </c>
    </row>
    <row r="77" spans="2:22" x14ac:dyDescent="0.3">
      <c r="M77">
        <f>M76*8</f>
        <v>464</v>
      </c>
      <c r="N77">
        <f>N76*2</f>
        <v>464</v>
      </c>
      <c r="S77">
        <f>S76*2</f>
        <v>480</v>
      </c>
    </row>
  </sheetData>
  <mergeCells count="27">
    <mergeCell ref="C6:R6"/>
    <mergeCell ref="C7:D7"/>
    <mergeCell ref="E7:F7"/>
    <mergeCell ref="G7:H7"/>
    <mergeCell ref="I7:J7"/>
    <mergeCell ref="K7:L7"/>
    <mergeCell ref="M7:N7"/>
    <mergeCell ref="O7:P7"/>
    <mergeCell ref="Q7:R7"/>
    <mergeCell ref="C20:R20"/>
    <mergeCell ref="C21:D21"/>
    <mergeCell ref="E21:F21"/>
    <mergeCell ref="G21:H21"/>
    <mergeCell ref="I21:J21"/>
    <mergeCell ref="K21:L21"/>
    <mergeCell ref="M21:N21"/>
    <mergeCell ref="O21:P21"/>
    <mergeCell ref="Q21:R21"/>
    <mergeCell ref="C34:R34"/>
    <mergeCell ref="C35:D35"/>
    <mergeCell ref="E35:F35"/>
    <mergeCell ref="G35:H35"/>
    <mergeCell ref="I35:J35"/>
    <mergeCell ref="K35:L35"/>
    <mergeCell ref="M35:N35"/>
    <mergeCell ref="O35:P35"/>
    <mergeCell ref="Q35:R3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MANUAL A</vt:lpstr>
      <vt:lpstr>MANUAL B</vt:lpstr>
      <vt:lpstr>ALEATORIO</vt:lpstr>
      <vt:lpstr>OCULTA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jesusmrc</dc:creator>
  <cp:lastModifiedBy>Jesús Manuel Rodrigo Céspedes</cp:lastModifiedBy>
  <dcterms:created xsi:type="dcterms:W3CDTF">2015-06-05T18:17:20Z</dcterms:created>
  <dcterms:modified xsi:type="dcterms:W3CDTF">2026-02-07T11:31:06Z</dcterms:modified>
</cp:coreProperties>
</file>