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1f6efb89106c5c45/^N BLOG E-S/(BF 2025/"/>
    </mc:Choice>
  </mc:AlternateContent>
  <xr:revisionPtr revIDLastSave="1063" documentId="11_F25DC773A252ABDACC10488CC91E455C5BDE58EB" xr6:coauthVersionLast="47" xr6:coauthVersionMax="47" xr10:uidLastSave="{D69E3522-876F-4507-AAAD-AA64685910DD}"/>
  <workbookProtection workbookAlgorithmName="SHA-512" workbookHashValue="UlkXcrAWDKw+squpAppFLubLkxAmankHla+HIUK22JD2KTntCIqXo5ZFpRl8Kgi54xRQ2I3Agg2zyr0rTMaCFQ==" workbookSaltValue="rxMXaeSzWIEm6B5IQBkacg==" workbookSpinCount="100000" lockStructure="1"/>
  <bookViews>
    <workbookView xWindow="-108" yWindow="-108" windowWidth="23256" windowHeight="12456" xr2:uid="{00000000-000D-0000-FFFF-FFFF00000000}"/>
  </bookViews>
  <sheets>
    <sheet name="MANUAL A" sheetId="5" r:id="rId1"/>
    <sheet name="MANUAL B" sheetId="4" r:id="rId2"/>
    <sheet name="ALEATORIO" sheetId="1" r:id="rId3"/>
    <sheet name="OCULTA" sheetId="3" state="hidden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5" i="3" l="1"/>
  <c r="J55" i="3"/>
  <c r="H26" i="4"/>
  <c r="D45" i="4"/>
  <c r="D43" i="4"/>
  <c r="D44" i="4"/>
  <c r="D46" i="4"/>
  <c r="D47" i="4"/>
  <c r="D48" i="4"/>
  <c r="D49" i="4"/>
  <c r="D42" i="4"/>
  <c r="D32" i="4"/>
  <c r="D27" i="4"/>
  <c r="D28" i="4"/>
  <c r="D29" i="4"/>
  <c r="D30" i="4"/>
  <c r="D31" i="4"/>
  <c r="D33" i="4"/>
  <c r="D26" i="4"/>
  <c r="J49" i="4"/>
  <c r="H49" i="4"/>
  <c r="K49" i="4" s="1"/>
  <c r="L49" i="4" s="1"/>
  <c r="F49" i="4"/>
  <c r="J48" i="4"/>
  <c r="H48" i="4"/>
  <c r="K48" i="4" s="1"/>
  <c r="L48" i="4" s="1"/>
  <c r="F48" i="4"/>
  <c r="J47" i="4"/>
  <c r="H47" i="4"/>
  <c r="F47" i="4"/>
  <c r="J46" i="4"/>
  <c r="H46" i="4"/>
  <c r="F46" i="4"/>
  <c r="J45" i="4"/>
  <c r="H45" i="4"/>
  <c r="K45" i="4" s="1"/>
  <c r="L45" i="4" s="1"/>
  <c r="F45" i="4"/>
  <c r="J44" i="4"/>
  <c r="H44" i="4"/>
  <c r="K44" i="4" s="1"/>
  <c r="L44" i="4" s="1"/>
  <c r="F44" i="4"/>
  <c r="J43" i="4"/>
  <c r="H43" i="4"/>
  <c r="F43" i="4"/>
  <c r="J42" i="4"/>
  <c r="H42" i="4"/>
  <c r="F42" i="4"/>
  <c r="J33" i="4"/>
  <c r="H33" i="4"/>
  <c r="F33" i="4"/>
  <c r="J32" i="4"/>
  <c r="H32" i="4"/>
  <c r="K32" i="4"/>
  <c r="F32" i="4"/>
  <c r="L32" i="4" s="1"/>
  <c r="M32" i="4" s="1"/>
  <c r="B32" i="4" s="1"/>
  <c r="J31" i="4"/>
  <c r="H31" i="4"/>
  <c r="F31" i="4"/>
  <c r="J30" i="4"/>
  <c r="H30" i="4"/>
  <c r="K30" i="4"/>
  <c r="F30" i="4"/>
  <c r="J29" i="4"/>
  <c r="H29" i="4"/>
  <c r="F29" i="4"/>
  <c r="J28" i="4"/>
  <c r="H28" i="4"/>
  <c r="F28" i="4"/>
  <c r="J27" i="4"/>
  <c r="H27" i="4"/>
  <c r="F27" i="4"/>
  <c r="J26" i="4"/>
  <c r="F26" i="4"/>
  <c r="F17" i="4"/>
  <c r="F16" i="4"/>
  <c r="L16" i="4" s="1"/>
  <c r="F15" i="4"/>
  <c r="L15" i="4" s="1"/>
  <c r="F14" i="4"/>
  <c r="L14" i="4" s="1"/>
  <c r="F13" i="4"/>
  <c r="F12" i="4"/>
  <c r="F11" i="4"/>
  <c r="F10" i="4"/>
  <c r="D11" i="4"/>
  <c r="D12" i="4"/>
  <c r="D13" i="4"/>
  <c r="D14" i="4"/>
  <c r="D15" i="4"/>
  <c r="D16" i="4"/>
  <c r="D17" i="4"/>
  <c r="D10" i="4"/>
  <c r="X45" i="5"/>
  <c r="V45" i="5"/>
  <c r="S45" i="5"/>
  <c r="Q45" i="5"/>
  <c r="O45" i="5"/>
  <c r="M45" i="5"/>
  <c r="K45" i="5"/>
  <c r="I45" i="5"/>
  <c r="G45" i="5"/>
  <c r="E45" i="5"/>
  <c r="T45" i="5"/>
  <c r="X44" i="5"/>
  <c r="V44" i="5"/>
  <c r="S44" i="5"/>
  <c r="Q44" i="5"/>
  <c r="O44" i="5"/>
  <c r="M44" i="5"/>
  <c r="K44" i="5"/>
  <c r="I44" i="5"/>
  <c r="G44" i="5"/>
  <c r="E44" i="5"/>
  <c r="X43" i="5"/>
  <c r="V43" i="5"/>
  <c r="S43" i="5"/>
  <c r="Q43" i="5"/>
  <c r="O43" i="5"/>
  <c r="M43" i="5"/>
  <c r="K43" i="5"/>
  <c r="I43" i="5"/>
  <c r="G43" i="5"/>
  <c r="E43" i="5"/>
  <c r="T43" i="5"/>
  <c r="X42" i="5"/>
  <c r="V42" i="5"/>
  <c r="S42" i="5"/>
  <c r="Q42" i="5"/>
  <c r="O42" i="5"/>
  <c r="M42" i="5"/>
  <c r="K42" i="5"/>
  <c r="I42" i="5"/>
  <c r="G42" i="5"/>
  <c r="E42" i="5"/>
  <c r="X41" i="5"/>
  <c r="V41" i="5"/>
  <c r="S41" i="5"/>
  <c r="Q41" i="5"/>
  <c r="O41" i="5"/>
  <c r="M41" i="5"/>
  <c r="K41" i="5"/>
  <c r="I41" i="5"/>
  <c r="G41" i="5"/>
  <c r="E41" i="5"/>
  <c r="T41" i="5"/>
  <c r="X40" i="5"/>
  <c r="V40" i="5"/>
  <c r="Y40" i="5"/>
  <c r="S40" i="5"/>
  <c r="Q40" i="5"/>
  <c r="O40" i="5"/>
  <c r="M40" i="5"/>
  <c r="K40" i="5"/>
  <c r="I40" i="5"/>
  <c r="G40" i="5"/>
  <c r="E40" i="5"/>
  <c r="T40" i="5"/>
  <c r="X39" i="5"/>
  <c r="V39" i="5"/>
  <c r="S39" i="5"/>
  <c r="Q39" i="5"/>
  <c r="O39" i="5"/>
  <c r="M39" i="5"/>
  <c r="K39" i="5"/>
  <c r="I39" i="5"/>
  <c r="G39" i="5"/>
  <c r="E39" i="5"/>
  <c r="T39" i="5"/>
  <c r="X38" i="5"/>
  <c r="V38" i="5"/>
  <c r="S38" i="5"/>
  <c r="Q38" i="5"/>
  <c r="O38" i="5"/>
  <c r="M38" i="5"/>
  <c r="K38" i="5"/>
  <c r="I38" i="5"/>
  <c r="G38" i="5"/>
  <c r="E38" i="5"/>
  <c r="X31" i="5"/>
  <c r="V31" i="5"/>
  <c r="S31" i="5"/>
  <c r="Q31" i="5"/>
  <c r="O31" i="5"/>
  <c r="M31" i="5"/>
  <c r="K31" i="5"/>
  <c r="I31" i="5"/>
  <c r="G31" i="5"/>
  <c r="E31" i="5"/>
  <c r="X30" i="5"/>
  <c r="V30" i="5"/>
  <c r="S30" i="5"/>
  <c r="Q30" i="5"/>
  <c r="O30" i="5"/>
  <c r="M30" i="5"/>
  <c r="K30" i="5"/>
  <c r="I30" i="5"/>
  <c r="G30" i="5"/>
  <c r="E30" i="5"/>
  <c r="X29" i="5"/>
  <c r="V29" i="5"/>
  <c r="S29" i="5"/>
  <c r="Q29" i="5"/>
  <c r="O29" i="5"/>
  <c r="M29" i="5"/>
  <c r="K29" i="5"/>
  <c r="I29" i="5"/>
  <c r="G29" i="5"/>
  <c r="E29" i="5"/>
  <c r="X28" i="5"/>
  <c r="V28" i="5"/>
  <c r="S28" i="5"/>
  <c r="Q28" i="5"/>
  <c r="O28" i="5"/>
  <c r="M28" i="5"/>
  <c r="K28" i="5"/>
  <c r="I28" i="5"/>
  <c r="G28" i="5"/>
  <c r="E28" i="5"/>
  <c r="X27" i="5"/>
  <c r="V27" i="5"/>
  <c r="S27" i="5"/>
  <c r="Q27" i="5"/>
  <c r="O27" i="5"/>
  <c r="M27" i="5"/>
  <c r="K27" i="5"/>
  <c r="I27" i="5"/>
  <c r="G27" i="5"/>
  <c r="E27" i="5"/>
  <c r="X26" i="5"/>
  <c r="V26" i="5"/>
  <c r="S26" i="5"/>
  <c r="Q26" i="5"/>
  <c r="O26" i="5"/>
  <c r="M26" i="5"/>
  <c r="K26" i="5"/>
  <c r="I26" i="5"/>
  <c r="G26" i="5"/>
  <c r="E26" i="5"/>
  <c r="X25" i="5"/>
  <c r="V25" i="5"/>
  <c r="Y25" i="5"/>
  <c r="S25" i="5"/>
  <c r="Q25" i="5"/>
  <c r="O25" i="5"/>
  <c r="M25" i="5"/>
  <c r="K25" i="5"/>
  <c r="I25" i="5"/>
  <c r="G25" i="5"/>
  <c r="E25" i="5"/>
  <c r="X24" i="5"/>
  <c r="V24" i="5"/>
  <c r="S24" i="5"/>
  <c r="Q24" i="5"/>
  <c r="O24" i="5"/>
  <c r="M24" i="5"/>
  <c r="K24" i="5"/>
  <c r="I24" i="5"/>
  <c r="G24" i="5"/>
  <c r="E24" i="5"/>
  <c r="X17" i="5"/>
  <c r="V17" i="5"/>
  <c r="S17" i="5"/>
  <c r="Q17" i="5"/>
  <c r="O17" i="5"/>
  <c r="M17" i="5"/>
  <c r="K17" i="5"/>
  <c r="I17" i="5"/>
  <c r="G17" i="5"/>
  <c r="E17" i="5"/>
  <c r="X16" i="5"/>
  <c r="V16" i="5"/>
  <c r="S16" i="5"/>
  <c r="Q16" i="5"/>
  <c r="O16" i="5"/>
  <c r="M16" i="5"/>
  <c r="K16" i="5"/>
  <c r="I16" i="5"/>
  <c r="G16" i="5"/>
  <c r="E16" i="5"/>
  <c r="X15" i="5"/>
  <c r="V15" i="5"/>
  <c r="S15" i="5"/>
  <c r="Q15" i="5"/>
  <c r="O15" i="5"/>
  <c r="M15" i="5"/>
  <c r="K15" i="5"/>
  <c r="I15" i="5"/>
  <c r="G15" i="5"/>
  <c r="E15" i="5"/>
  <c r="V14" i="5"/>
  <c r="X14" i="5"/>
  <c r="Y14" i="5"/>
  <c r="S14" i="5"/>
  <c r="Q14" i="5"/>
  <c r="O14" i="5"/>
  <c r="M14" i="5"/>
  <c r="K14" i="5"/>
  <c r="I14" i="5"/>
  <c r="G14" i="5"/>
  <c r="E14" i="5"/>
  <c r="X13" i="5"/>
  <c r="V13" i="5"/>
  <c r="S13" i="5"/>
  <c r="Q13" i="5"/>
  <c r="O13" i="5"/>
  <c r="M13" i="5"/>
  <c r="K13" i="5"/>
  <c r="I13" i="5"/>
  <c r="G13" i="5"/>
  <c r="E13" i="5"/>
  <c r="T13" i="5"/>
  <c r="X12" i="5"/>
  <c r="V12" i="5"/>
  <c r="Y12" i="5"/>
  <c r="S12" i="5"/>
  <c r="Q12" i="5"/>
  <c r="O12" i="5"/>
  <c r="M12" i="5"/>
  <c r="K12" i="5"/>
  <c r="I12" i="5"/>
  <c r="G12" i="5"/>
  <c r="E12" i="5"/>
  <c r="X11" i="5"/>
  <c r="V11" i="5"/>
  <c r="Y11" i="5"/>
  <c r="S11" i="5"/>
  <c r="Q11" i="5"/>
  <c r="O11" i="5"/>
  <c r="M11" i="5"/>
  <c r="K11" i="5"/>
  <c r="I11" i="5"/>
  <c r="G11" i="5"/>
  <c r="E11" i="5"/>
  <c r="T11" i="5"/>
  <c r="Z11" i="5"/>
  <c r="X10" i="5"/>
  <c r="V10" i="5"/>
  <c r="Y10" i="5"/>
  <c r="S10" i="5"/>
  <c r="Q10" i="5"/>
  <c r="O10" i="5"/>
  <c r="M10" i="5"/>
  <c r="K10" i="5"/>
  <c r="I10" i="5"/>
  <c r="G10" i="5"/>
  <c r="E10" i="5"/>
  <c r="J10" i="4"/>
  <c r="J11" i="4"/>
  <c r="J12" i="4"/>
  <c r="J13" i="4"/>
  <c r="J14" i="4"/>
  <c r="J15" i="4"/>
  <c r="J16" i="4"/>
  <c r="J17" i="4"/>
  <c r="H11" i="4"/>
  <c r="H12" i="4"/>
  <c r="H13" i="4"/>
  <c r="H14" i="4"/>
  <c r="H15" i="4"/>
  <c r="H16" i="4"/>
  <c r="H17" i="4"/>
  <c r="H10" i="4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C9" i="3"/>
  <c r="F51" i="4"/>
  <c r="K46" i="4"/>
  <c r="L46" i="4"/>
  <c r="F19" i="4"/>
  <c r="Y39" i="5"/>
  <c r="Z39" i="5"/>
  <c r="Y43" i="5"/>
  <c r="Z43" i="5"/>
  <c r="Y45" i="5"/>
  <c r="Z45" i="5"/>
  <c r="Y44" i="5"/>
  <c r="Y42" i="5"/>
  <c r="Y41" i="5"/>
  <c r="Z41" i="5"/>
  <c r="Z40" i="5"/>
  <c r="Y38" i="5"/>
  <c r="T44" i="5"/>
  <c r="Z44" i="5"/>
  <c r="T42" i="5"/>
  <c r="Z42" i="5"/>
  <c r="T38" i="5"/>
  <c r="Y17" i="5"/>
  <c r="Y31" i="5"/>
  <c r="Y24" i="5"/>
  <c r="T26" i="5"/>
  <c r="Y26" i="5"/>
  <c r="T28" i="5"/>
  <c r="Y28" i="5"/>
  <c r="K31" i="4"/>
  <c r="L31" i="4"/>
  <c r="Z28" i="5"/>
  <c r="T10" i="5"/>
  <c r="Z10" i="5"/>
  <c r="Y13" i="5"/>
  <c r="T15" i="5"/>
  <c r="Y15" i="5"/>
  <c r="T17" i="5"/>
  <c r="T30" i="5"/>
  <c r="Y30" i="5"/>
  <c r="K27" i="4"/>
  <c r="T14" i="5"/>
  <c r="Z14" i="5"/>
  <c r="T27" i="5"/>
  <c r="T12" i="5"/>
  <c r="Z12" i="5"/>
  <c r="T25" i="5"/>
  <c r="Z25" i="5"/>
  <c r="T16" i="5"/>
  <c r="Y16" i="5"/>
  <c r="T24" i="5"/>
  <c r="Z24" i="5"/>
  <c r="Y27" i="5"/>
  <c r="T29" i="5"/>
  <c r="Y29" i="5"/>
  <c r="T31" i="5"/>
  <c r="K28" i="4"/>
  <c r="L28" i="4"/>
  <c r="K33" i="4"/>
  <c r="K42" i="4"/>
  <c r="L42" i="4"/>
  <c r="K29" i="4"/>
  <c r="K26" i="4"/>
  <c r="L26" i="4"/>
  <c r="K43" i="4"/>
  <c r="L43" i="4" s="1"/>
  <c r="L33" i="4"/>
  <c r="L30" i="4"/>
  <c r="L29" i="4"/>
  <c r="L27" i="4"/>
  <c r="Z13" i="5"/>
  <c r="Z38" i="5"/>
  <c r="AA45" i="5"/>
  <c r="B45" i="5"/>
  <c r="AA43" i="5"/>
  <c r="B43" i="5"/>
  <c r="AA42" i="5"/>
  <c r="B42" i="5"/>
  <c r="AA44" i="5"/>
  <c r="B44" i="5"/>
  <c r="AA40" i="5"/>
  <c r="B40" i="5"/>
  <c r="Z31" i="5"/>
  <c r="Z15" i="5"/>
  <c r="Z30" i="5"/>
  <c r="Z26" i="5"/>
  <c r="Z27" i="5"/>
  <c r="Z29" i="5"/>
  <c r="AA24" i="5"/>
  <c r="B24" i="5"/>
  <c r="Z17" i="5"/>
  <c r="Z16" i="5"/>
  <c r="K16" i="4"/>
  <c r="K14" i="4"/>
  <c r="K12" i="4"/>
  <c r="K11" i="4"/>
  <c r="K10" i="4"/>
  <c r="L10" i="4"/>
  <c r="K13" i="4"/>
  <c r="L13" i="4"/>
  <c r="K17" i="4"/>
  <c r="K15" i="4"/>
  <c r="AA38" i="5"/>
  <c r="B38" i="5"/>
  <c r="AA41" i="5"/>
  <c r="B41" i="5"/>
  <c r="AA39" i="5"/>
  <c r="B39" i="5"/>
  <c r="AA14" i="5"/>
  <c r="B14" i="5"/>
  <c r="AA16" i="5"/>
  <c r="B16" i="5"/>
  <c r="AA26" i="5"/>
  <c r="B26" i="5"/>
  <c r="AA29" i="5"/>
  <c r="B29" i="5"/>
  <c r="AA27" i="5"/>
  <c r="B27" i="5"/>
  <c r="AA31" i="5"/>
  <c r="B31" i="5"/>
  <c r="AA25" i="5"/>
  <c r="B25" i="5"/>
  <c r="AA15" i="5"/>
  <c r="B15" i="5"/>
  <c r="AA17" i="5"/>
  <c r="B17" i="5"/>
  <c r="AA13" i="5"/>
  <c r="B13" i="5"/>
  <c r="AA12" i="5"/>
  <c r="B12" i="5"/>
  <c r="AA10" i="5"/>
  <c r="B10" i="5"/>
  <c r="AA11" i="5"/>
  <c r="B11" i="5"/>
  <c r="AA30" i="5"/>
  <c r="B30" i="5"/>
  <c r="AA28" i="5"/>
  <c r="B28" i="5"/>
  <c r="L11" i="4"/>
  <c r="L12" i="4"/>
  <c r="L17" i="4"/>
  <c r="C41" i="5"/>
  <c r="C38" i="5"/>
  <c r="C43" i="5"/>
  <c r="C40" i="5"/>
  <c r="C39" i="5"/>
  <c r="C42" i="5"/>
  <c r="C45" i="5"/>
  <c r="C44" i="5"/>
  <c r="K47" i="4" l="1"/>
  <c r="L47" i="4" s="1"/>
  <c r="M44" i="4" s="1"/>
  <c r="B44" i="4" s="1"/>
  <c r="M29" i="4"/>
  <c r="B29" i="4" s="1"/>
  <c r="M27" i="4"/>
  <c r="B27" i="4" s="1"/>
  <c r="M28" i="4"/>
  <c r="B28" i="4" s="1"/>
  <c r="M26" i="4"/>
  <c r="B26" i="4" s="1"/>
  <c r="M30" i="4"/>
  <c r="B30" i="4" s="1"/>
  <c r="F35" i="4"/>
  <c r="M33" i="4"/>
  <c r="B33" i="4" s="1"/>
  <c r="M31" i="4"/>
  <c r="B31" i="4" s="1"/>
  <c r="M11" i="4"/>
  <c r="B11" i="4" s="1"/>
  <c r="M10" i="4"/>
  <c r="B10" i="4" s="1"/>
  <c r="M12" i="4"/>
  <c r="B12" i="4" s="1"/>
  <c r="M14" i="4"/>
  <c r="B14" i="4" s="1"/>
  <c r="M15" i="4"/>
  <c r="B15" i="4" s="1"/>
  <c r="M16" i="4"/>
  <c r="B16" i="4" s="1"/>
  <c r="M17" i="4"/>
  <c r="B17" i="4" s="1"/>
  <c r="M13" i="4"/>
  <c r="B13" i="4" s="1"/>
  <c r="N25" i="1"/>
  <c r="O25" i="1" s="1"/>
  <c r="D16" i="1"/>
  <c r="E16" i="1" s="1"/>
  <c r="R15" i="1"/>
  <c r="S15" i="1" s="1"/>
  <c r="P12" i="1"/>
  <c r="Q12" i="1" s="1"/>
  <c r="F26" i="1"/>
  <c r="G26" i="1" s="1"/>
  <c r="L40" i="1"/>
  <c r="M40" i="1" s="1"/>
  <c r="J41" i="1"/>
  <c r="K41" i="1" s="1"/>
  <c r="D11" i="1"/>
  <c r="E11" i="1" s="1"/>
  <c r="H31" i="1"/>
  <c r="I31" i="1" s="1"/>
  <c r="H24" i="1"/>
  <c r="I24" i="1" s="1"/>
  <c r="N42" i="1"/>
  <c r="O42" i="1" s="1"/>
  <c r="U27" i="1"/>
  <c r="V27" i="1" s="1"/>
  <c r="L41" i="1"/>
  <c r="M41" i="1" s="1"/>
  <c r="P11" i="1"/>
  <c r="Q11" i="1" s="1"/>
  <c r="W28" i="1"/>
  <c r="X28" i="1" s="1"/>
  <c r="U40" i="1"/>
  <c r="V40" i="1" s="1"/>
  <c r="R45" i="1"/>
  <c r="S45" i="1" s="1"/>
  <c r="F45" i="1"/>
  <c r="G45" i="1" s="1"/>
  <c r="F25" i="1"/>
  <c r="G25" i="1" s="1"/>
  <c r="R25" i="1"/>
  <c r="S25" i="1" s="1"/>
  <c r="L28" i="1"/>
  <c r="M28" i="1" s="1"/>
  <c r="H39" i="1"/>
  <c r="I39" i="1" s="1"/>
  <c r="D43" i="1"/>
  <c r="E43" i="1" s="1"/>
  <c r="L16" i="1"/>
  <c r="M16" i="1" s="1"/>
  <c r="N16" i="1"/>
  <c r="O16" i="1" s="1"/>
  <c r="P10" i="1"/>
  <c r="Q10" i="1" s="1"/>
  <c r="R10" i="1"/>
  <c r="S10" i="1" s="1"/>
  <c r="W41" i="1"/>
  <c r="X41" i="1" s="1"/>
  <c r="J16" i="1"/>
  <c r="K16" i="1" s="1"/>
  <c r="J10" i="1"/>
  <c r="K10" i="1" s="1"/>
  <c r="J11" i="1"/>
  <c r="K11" i="1" s="1"/>
  <c r="J14" i="1"/>
  <c r="K14" i="1" s="1"/>
  <c r="J12" i="1"/>
  <c r="K12" i="1" s="1"/>
  <c r="J17" i="1"/>
  <c r="K17" i="1" s="1"/>
  <c r="N29" i="1"/>
  <c r="O29" i="1" s="1"/>
  <c r="N28" i="1"/>
  <c r="O28" i="1" s="1"/>
  <c r="D30" i="1"/>
  <c r="E30" i="1" s="1"/>
  <c r="P30" i="1"/>
  <c r="Q30" i="1" s="1"/>
  <c r="F39" i="1"/>
  <c r="G39" i="1" s="1"/>
  <c r="F41" i="1"/>
  <c r="G41" i="1" s="1"/>
  <c r="F38" i="1"/>
  <c r="G38" i="1" s="1"/>
  <c r="F40" i="1"/>
  <c r="G40" i="1" s="1"/>
  <c r="R38" i="1"/>
  <c r="S38" i="1" s="1"/>
  <c r="R39" i="1"/>
  <c r="S39" i="1" s="1"/>
  <c r="R42" i="1"/>
  <c r="S42" i="1" s="1"/>
  <c r="D15" i="1"/>
  <c r="E15" i="1" s="1"/>
  <c r="H44" i="1"/>
  <c r="I44" i="1" s="1"/>
  <c r="L42" i="1"/>
  <c r="M42" i="1" s="1"/>
  <c r="R41" i="1"/>
  <c r="S41" i="1" s="1"/>
  <c r="L15" i="1"/>
  <c r="M15" i="1" s="1"/>
  <c r="L10" i="1"/>
  <c r="M10" i="1" s="1"/>
  <c r="H12" i="1"/>
  <c r="I12" i="1" s="1"/>
  <c r="H13" i="1"/>
  <c r="I13" i="1" s="1"/>
  <c r="H10" i="1"/>
  <c r="I10" i="1" s="1"/>
  <c r="R17" i="1"/>
  <c r="S17" i="1" s="1"/>
  <c r="R14" i="1"/>
  <c r="S14" i="1" s="1"/>
  <c r="R16" i="1"/>
  <c r="S16" i="1" s="1"/>
  <c r="R11" i="1"/>
  <c r="S11" i="1" s="1"/>
  <c r="R12" i="1"/>
  <c r="S12" i="1" s="1"/>
  <c r="F15" i="1"/>
  <c r="G15" i="1" s="1"/>
  <c r="F11" i="1"/>
  <c r="G11" i="1" s="1"/>
  <c r="F16" i="1"/>
  <c r="G16" i="1" s="1"/>
  <c r="F14" i="1"/>
  <c r="G14" i="1" s="1"/>
  <c r="F10" i="1"/>
  <c r="G10" i="1" s="1"/>
  <c r="F12" i="1"/>
  <c r="G12" i="1" s="1"/>
  <c r="F17" i="1"/>
  <c r="G17" i="1" s="1"/>
  <c r="H25" i="1"/>
  <c r="I25" i="1" s="1"/>
  <c r="W39" i="1"/>
  <c r="X39" i="1" s="1"/>
  <c r="P13" i="1"/>
  <c r="Q13" i="1" s="1"/>
  <c r="P14" i="1"/>
  <c r="Q14" i="1" s="1"/>
  <c r="P15" i="1"/>
  <c r="Q15" i="1" s="1"/>
  <c r="P16" i="1"/>
  <c r="Q16" i="1" s="1"/>
  <c r="P17" i="1"/>
  <c r="Q17" i="1" s="1"/>
  <c r="W15" i="1"/>
  <c r="X15" i="1" s="1"/>
  <c r="W10" i="1"/>
  <c r="X10" i="1" s="1"/>
  <c r="W17" i="1"/>
  <c r="X17" i="1" s="1"/>
  <c r="W12" i="1"/>
  <c r="X12" i="1" s="1"/>
  <c r="U13" i="1"/>
  <c r="V13" i="1" s="1"/>
  <c r="U12" i="1"/>
  <c r="V12" i="1" s="1"/>
  <c r="U10" i="1"/>
  <c r="V10" i="1" s="1"/>
  <c r="U14" i="1"/>
  <c r="V14" i="1" s="1"/>
  <c r="U11" i="1"/>
  <c r="V11" i="1" s="1"/>
  <c r="P25" i="1"/>
  <c r="Q25" i="1" s="1"/>
  <c r="P26" i="1"/>
  <c r="Q26" i="1" s="1"/>
  <c r="P27" i="1"/>
  <c r="Q27" i="1" s="1"/>
  <c r="P24" i="1"/>
  <c r="Q24" i="1" s="1"/>
  <c r="P31" i="1"/>
  <c r="Q31" i="1" s="1"/>
  <c r="H26" i="1"/>
  <c r="I26" i="1" s="1"/>
  <c r="H29" i="1"/>
  <c r="I29" i="1" s="1"/>
  <c r="J27" i="1"/>
  <c r="K27" i="1" s="1"/>
  <c r="J30" i="1"/>
  <c r="K30" i="1" s="1"/>
  <c r="J40" i="1"/>
  <c r="K40" i="1" s="1"/>
  <c r="J43" i="1"/>
  <c r="K43" i="1" s="1"/>
  <c r="P43" i="1"/>
  <c r="Q43" i="1" s="1"/>
  <c r="P39" i="1"/>
  <c r="Q39" i="1" s="1"/>
  <c r="U17" i="1"/>
  <c r="V17" i="1" s="1"/>
  <c r="H14" i="1"/>
  <c r="I14" i="1" s="1"/>
  <c r="R31" i="1"/>
  <c r="S31" i="1" s="1"/>
  <c r="H11" i="1"/>
  <c r="I11" i="1" s="1"/>
  <c r="J24" i="1"/>
  <c r="K24" i="1" s="1"/>
  <c r="L26" i="1"/>
  <c r="M26" i="1" s="1"/>
  <c r="J45" i="1"/>
  <c r="K45" i="1" s="1"/>
  <c r="R40" i="1"/>
  <c r="S40" i="1" s="1"/>
  <c r="J13" i="1"/>
  <c r="K13" i="1" s="1"/>
  <c r="W13" i="1"/>
  <c r="X13" i="1" s="1"/>
  <c r="N30" i="1"/>
  <c r="O30" i="1" s="1"/>
  <c r="F44" i="1"/>
  <c r="G44" i="1" s="1"/>
  <c r="H16" i="1"/>
  <c r="I16" i="1" s="1"/>
  <c r="H41" i="1"/>
  <c r="I41" i="1" s="1"/>
  <c r="J15" i="1"/>
  <c r="K15" i="1" s="1"/>
  <c r="N11" i="1"/>
  <c r="O11" i="1" s="1"/>
  <c r="F31" i="1"/>
  <c r="G31" i="1" s="1"/>
  <c r="W42" i="1"/>
  <c r="X42" i="1" s="1"/>
  <c r="D17" i="1"/>
  <c r="E17" i="1" s="1"/>
  <c r="H27" i="1"/>
  <c r="I27" i="1" s="1"/>
  <c r="R30" i="1"/>
  <c r="S30" i="1" s="1"/>
  <c r="L38" i="1"/>
  <c r="M38" i="1" s="1"/>
  <c r="N15" i="1"/>
  <c r="O15" i="1" s="1"/>
  <c r="D38" i="1"/>
  <c r="E38" i="1" s="1"/>
  <c r="R43" i="1"/>
  <c r="S43" i="1" s="1"/>
  <c r="U31" i="1"/>
  <c r="V31" i="1" s="1"/>
  <c r="D27" i="1"/>
  <c r="E27" i="1" s="1"/>
  <c r="D25" i="1"/>
  <c r="E25" i="1" s="1"/>
  <c r="D24" i="1"/>
  <c r="E24" i="1" s="1"/>
  <c r="D26" i="1"/>
  <c r="E26" i="1" s="1"/>
  <c r="D28" i="1"/>
  <c r="E28" i="1" s="1"/>
  <c r="D31" i="1"/>
  <c r="E31" i="1" s="1"/>
  <c r="R44" i="1"/>
  <c r="S44" i="1" s="1"/>
  <c r="H15" i="1"/>
  <c r="I15" i="1" s="1"/>
  <c r="W25" i="1"/>
  <c r="X25" i="1" s="1"/>
  <c r="N10" i="1"/>
  <c r="O10" i="1" s="1"/>
  <c r="N26" i="1"/>
  <c r="O26" i="1" s="1"/>
  <c r="P40" i="1"/>
  <c r="Q40" i="1" s="1"/>
  <c r="D41" i="1"/>
  <c r="E41" i="1" s="1"/>
  <c r="W11" i="1"/>
  <c r="X11" i="1" s="1"/>
  <c r="N27" i="1"/>
  <c r="O27" i="1" s="1"/>
  <c r="D45" i="1"/>
  <c r="E45" i="1" s="1"/>
  <c r="R13" i="1"/>
  <c r="S13" i="1" s="1"/>
  <c r="D12" i="1"/>
  <c r="E12" i="1" s="1"/>
  <c r="U26" i="1"/>
  <c r="V26" i="1" s="1"/>
  <c r="U24" i="1"/>
  <c r="V24" i="1" s="1"/>
  <c r="U29" i="1"/>
  <c r="V29" i="1" s="1"/>
  <c r="U28" i="1"/>
  <c r="V28" i="1" s="1"/>
  <c r="W26" i="1"/>
  <c r="X26" i="1" s="1"/>
  <c r="W24" i="1"/>
  <c r="X24" i="1" s="1"/>
  <c r="W30" i="1"/>
  <c r="X30" i="1" s="1"/>
  <c r="W29" i="1"/>
  <c r="X29" i="1" s="1"/>
  <c r="U41" i="1"/>
  <c r="V41" i="1" s="1"/>
  <c r="Y41" i="1" s="1"/>
  <c r="U38" i="1"/>
  <c r="V38" i="1" s="1"/>
  <c r="U42" i="1"/>
  <c r="V42" i="1" s="1"/>
  <c r="W38" i="1"/>
  <c r="X38" i="1" s="1"/>
  <c r="W40" i="1"/>
  <c r="X40" i="1" s="1"/>
  <c r="P45" i="1"/>
  <c r="Q45" i="1" s="1"/>
  <c r="N41" i="1"/>
  <c r="O41" i="1" s="1"/>
  <c r="D13" i="1"/>
  <c r="E13" i="1" s="1"/>
  <c r="L30" i="1"/>
  <c r="M30" i="1" s="1"/>
  <c r="W31" i="1"/>
  <c r="X31" i="1" s="1"/>
  <c r="U45" i="1"/>
  <c r="V45" i="1" s="1"/>
  <c r="L27" i="1"/>
  <c r="M27" i="1" s="1"/>
  <c r="P41" i="1"/>
  <c r="Q41" i="1" s="1"/>
  <c r="L39" i="1"/>
  <c r="M39" i="1" s="1"/>
  <c r="U44" i="1"/>
  <c r="V44" i="1" s="1"/>
  <c r="H17" i="1"/>
  <c r="I17" i="1" s="1"/>
  <c r="U30" i="1"/>
  <c r="V30" i="1" s="1"/>
  <c r="W16" i="1"/>
  <c r="X16" i="1" s="1"/>
  <c r="U15" i="1"/>
  <c r="V15" i="1" s="1"/>
  <c r="F27" i="1"/>
  <c r="G27" i="1" s="1"/>
  <c r="F28" i="1"/>
  <c r="G28" i="1" s="1"/>
  <c r="R26" i="1"/>
  <c r="S26" i="1" s="1"/>
  <c r="R28" i="1"/>
  <c r="S28" i="1" s="1"/>
  <c r="R24" i="1"/>
  <c r="S24" i="1" s="1"/>
  <c r="P29" i="1"/>
  <c r="Q29" i="1" s="1"/>
  <c r="F30" i="1"/>
  <c r="G30" i="1" s="1"/>
  <c r="H45" i="1"/>
  <c r="I45" i="1" s="1"/>
  <c r="H42" i="1"/>
  <c r="I42" i="1" s="1"/>
  <c r="D42" i="1"/>
  <c r="E42" i="1" s="1"/>
  <c r="H40" i="1"/>
  <c r="I40" i="1" s="1"/>
  <c r="P38" i="1"/>
  <c r="Q38" i="1" s="1"/>
  <c r="F29" i="1"/>
  <c r="G29" i="1" s="1"/>
  <c r="P42" i="1"/>
  <c r="Q42" i="1" s="1"/>
  <c r="U16" i="1"/>
  <c r="V16" i="1" s="1"/>
  <c r="H28" i="1"/>
  <c r="I28" i="1" s="1"/>
  <c r="L24" i="1"/>
  <c r="M24" i="1" s="1"/>
  <c r="P28" i="1"/>
  <c r="Q28" i="1" s="1"/>
  <c r="H30" i="1"/>
  <c r="I30" i="1" s="1"/>
  <c r="N39" i="1"/>
  <c r="O39" i="1" s="1"/>
  <c r="P44" i="1"/>
  <c r="Q44" i="1" s="1"/>
  <c r="F42" i="1"/>
  <c r="G42" i="1" s="1"/>
  <c r="W43" i="1"/>
  <c r="X43" i="1" s="1"/>
  <c r="U43" i="1"/>
  <c r="V43" i="1" s="1"/>
  <c r="L25" i="1"/>
  <c r="M25" i="1" s="1"/>
  <c r="H43" i="1"/>
  <c r="I43" i="1" s="1"/>
  <c r="F13" i="1"/>
  <c r="G13" i="1" s="1"/>
  <c r="W45" i="1"/>
  <c r="X45" i="1" s="1"/>
  <c r="D14" i="1"/>
  <c r="E14" i="1" s="1"/>
  <c r="D10" i="1"/>
  <c r="E10" i="1" s="1"/>
  <c r="N13" i="1"/>
  <c r="O13" i="1" s="1"/>
  <c r="N14" i="1"/>
  <c r="O14" i="1" s="1"/>
  <c r="J26" i="1"/>
  <c r="K26" i="1" s="1"/>
  <c r="D29" i="1"/>
  <c r="E29" i="1" s="1"/>
  <c r="J39" i="1"/>
  <c r="K39" i="1" s="1"/>
  <c r="F43" i="1"/>
  <c r="G43" i="1" s="1"/>
  <c r="W27" i="1"/>
  <c r="X27" i="1" s="1"/>
  <c r="R29" i="1"/>
  <c r="S29" i="1" s="1"/>
  <c r="L11" i="1"/>
  <c r="M11" i="1" s="1"/>
  <c r="W14" i="1"/>
  <c r="X14" i="1" s="1"/>
  <c r="J31" i="1"/>
  <c r="K31" i="1" s="1"/>
  <c r="N24" i="1"/>
  <c r="O24" i="1" s="1"/>
  <c r="J38" i="1"/>
  <c r="K38" i="1" s="1"/>
  <c r="L43" i="1"/>
  <c r="M43" i="1" s="1"/>
  <c r="D44" i="1"/>
  <c r="E44" i="1" s="1"/>
  <c r="J44" i="1"/>
  <c r="K44" i="1" s="1"/>
  <c r="N12" i="1"/>
  <c r="O12" i="1" s="1"/>
  <c r="R27" i="1"/>
  <c r="S27" i="1" s="1"/>
  <c r="D39" i="1"/>
  <c r="E39" i="1" s="1"/>
  <c r="W44" i="1"/>
  <c r="X44" i="1" s="1"/>
  <c r="N17" i="1"/>
  <c r="O17" i="1" s="1"/>
  <c r="F24" i="1"/>
  <c r="G24" i="1" s="1"/>
  <c r="U25" i="1"/>
  <c r="V25" i="1" s="1"/>
  <c r="U39" i="1"/>
  <c r="V39" i="1" s="1"/>
  <c r="N45" i="1"/>
  <c r="O45" i="1" s="1"/>
  <c r="H38" i="1"/>
  <c r="I38" i="1" s="1"/>
  <c r="L29" i="1"/>
  <c r="M29" i="1" s="1"/>
  <c r="D40" i="1"/>
  <c r="E40" i="1" s="1"/>
  <c r="L45" i="1"/>
  <c r="M45" i="1" s="1"/>
  <c r="L44" i="1"/>
  <c r="M44" i="1" s="1"/>
  <c r="L12" i="1"/>
  <c r="M12" i="1" s="1"/>
  <c r="L13" i="1"/>
  <c r="M13" i="1" s="1"/>
  <c r="J28" i="1"/>
  <c r="K28" i="1" s="1"/>
  <c r="L14" i="1"/>
  <c r="M14" i="1" s="1"/>
  <c r="L17" i="1"/>
  <c r="M17" i="1" s="1"/>
  <c r="J25" i="1"/>
  <c r="K25" i="1" s="1"/>
  <c r="J29" i="1"/>
  <c r="K29" i="1" s="1"/>
  <c r="L31" i="1"/>
  <c r="M31" i="1" s="1"/>
  <c r="N31" i="1"/>
  <c r="O31" i="1" s="1"/>
  <c r="N44" i="1"/>
  <c r="O44" i="1" s="1"/>
  <c r="N43" i="1"/>
  <c r="O43" i="1" s="1"/>
  <c r="N40" i="1"/>
  <c r="O40" i="1" s="1"/>
  <c r="N38" i="1"/>
  <c r="O38" i="1" s="1"/>
  <c r="J42" i="1"/>
  <c r="K42" i="1" s="1"/>
  <c r="M47" i="4" l="1"/>
  <c r="B47" i="4" s="1"/>
  <c r="M43" i="4"/>
  <c r="B43" i="4" s="1"/>
  <c r="M49" i="4"/>
  <c r="B49" i="4" s="1"/>
  <c r="M45" i="4"/>
  <c r="B45" i="4" s="1"/>
  <c r="M46" i="4"/>
  <c r="B46" i="4" s="1"/>
  <c r="M42" i="4"/>
  <c r="B42" i="4" s="1"/>
  <c r="M48" i="4"/>
  <c r="B48" i="4" s="1"/>
  <c r="C49" i="4"/>
  <c r="C48" i="4"/>
  <c r="C47" i="4"/>
  <c r="C46" i="4"/>
  <c r="C43" i="4"/>
  <c r="C45" i="4"/>
  <c r="C42" i="4"/>
  <c r="C44" i="4"/>
  <c r="Y26" i="1"/>
  <c r="Y12" i="1"/>
  <c r="Y44" i="1"/>
  <c r="Y42" i="1"/>
  <c r="Y30" i="1"/>
  <c r="Y40" i="1"/>
  <c r="Y10" i="1"/>
  <c r="T11" i="1"/>
  <c r="Y17" i="1"/>
  <c r="T16" i="1"/>
  <c r="Y27" i="1"/>
  <c r="Y28" i="1"/>
  <c r="T43" i="1"/>
  <c r="Y43" i="1"/>
  <c r="Y29" i="1"/>
  <c r="Y11" i="1"/>
  <c r="Y31" i="1"/>
  <c r="T39" i="1"/>
  <c r="T13" i="1"/>
  <c r="Y24" i="1"/>
  <c r="Y14" i="1"/>
  <c r="Y15" i="1"/>
  <c r="T30" i="1"/>
  <c r="T15" i="1"/>
  <c r="T45" i="1"/>
  <c r="T10" i="1"/>
  <c r="Y25" i="1"/>
  <c r="T14" i="1"/>
  <c r="T24" i="1"/>
  <c r="Y13" i="1"/>
  <c r="T38" i="1"/>
  <c r="T29" i="1"/>
  <c r="T31" i="1"/>
  <c r="T28" i="1"/>
  <c r="T26" i="1"/>
  <c r="T25" i="1"/>
  <c r="Y16" i="1"/>
  <c r="T27" i="1"/>
  <c r="T40" i="1"/>
  <c r="T42" i="1"/>
  <c r="Z42" i="1" s="1"/>
  <c r="T44" i="1"/>
  <c r="T12" i="1"/>
  <c r="Y38" i="1"/>
  <c r="T17" i="1"/>
  <c r="Y39" i="1"/>
  <c r="Y45" i="1"/>
  <c r="T41" i="1"/>
  <c r="Z41" i="1" s="1"/>
  <c r="Z16" i="1" l="1"/>
  <c r="Z45" i="1"/>
  <c r="Z12" i="1"/>
  <c r="Z26" i="1"/>
  <c r="Z17" i="1"/>
  <c r="Z39" i="1"/>
  <c r="Z44" i="1"/>
  <c r="Z14" i="1"/>
  <c r="Z27" i="1"/>
  <c r="Z24" i="1"/>
  <c r="Z40" i="1"/>
  <c r="Z10" i="1"/>
  <c r="Z30" i="1"/>
  <c r="Z28" i="1"/>
  <c r="Z13" i="1"/>
  <c r="Z43" i="1"/>
  <c r="Z15" i="1"/>
  <c r="Z31" i="1"/>
  <c r="Z29" i="1"/>
  <c r="Z11" i="1"/>
  <c r="Z25" i="1"/>
  <c r="Z38" i="1"/>
  <c r="AA44" i="1" l="1"/>
  <c r="B44" i="1" s="1"/>
  <c r="AA16" i="1"/>
  <c r="B16" i="1" s="1"/>
  <c r="AA27" i="1"/>
  <c r="B27" i="1" s="1"/>
  <c r="AA15" i="1"/>
  <c r="B15" i="1" s="1"/>
  <c r="AA28" i="1"/>
  <c r="B28" i="1" s="1"/>
  <c r="AA26" i="1"/>
  <c r="B26" i="1" s="1"/>
  <c r="AA12" i="1"/>
  <c r="B12" i="1" s="1"/>
  <c r="AA11" i="1"/>
  <c r="B11" i="1" s="1"/>
  <c r="AA17" i="1"/>
  <c r="B17" i="1" s="1"/>
  <c r="AA25" i="1"/>
  <c r="B25" i="1" s="1"/>
  <c r="AA14" i="1"/>
  <c r="B14" i="1" s="1"/>
  <c r="AA10" i="1"/>
  <c r="B10" i="1" s="1"/>
  <c r="AA24" i="1"/>
  <c r="B24" i="1" s="1"/>
  <c r="AA30" i="1"/>
  <c r="B30" i="1" s="1"/>
  <c r="AA45" i="1"/>
  <c r="B45" i="1" s="1"/>
  <c r="AA13" i="1"/>
  <c r="B13" i="1" s="1"/>
  <c r="AA40" i="1"/>
  <c r="B40" i="1" s="1"/>
  <c r="AA38" i="1"/>
  <c r="B38" i="1" s="1"/>
  <c r="AA43" i="1"/>
  <c r="B43" i="1" s="1"/>
  <c r="AA39" i="1"/>
  <c r="B39" i="1" s="1"/>
  <c r="AA42" i="1"/>
  <c r="B42" i="1" s="1"/>
  <c r="AA29" i="1"/>
  <c r="B29" i="1" s="1"/>
  <c r="AA41" i="1"/>
  <c r="B41" i="1" s="1"/>
  <c r="AA31" i="1"/>
  <c r="B31" i="1" s="1"/>
  <c r="C39" i="1" l="1"/>
  <c r="C40" i="1"/>
  <c r="C45" i="1"/>
  <c r="C38" i="1"/>
  <c r="C41" i="1"/>
  <c r="C42" i="1"/>
  <c r="C44" i="1"/>
  <c r="C43" i="1"/>
</calcChain>
</file>

<file path=xl/sharedStrings.xml><?xml version="1.0" encoding="utf-8"?>
<sst xmlns="http://schemas.openxmlformats.org/spreadsheetml/2006/main" count="460" uniqueCount="67">
  <si>
    <t>ALEATORIO</t>
  </si>
  <si>
    <t>MANUAL</t>
  </si>
  <si>
    <t>SEMIFINAL 1</t>
  </si>
  <si>
    <t>JUR 1</t>
  </si>
  <si>
    <t>JUR 2</t>
  </si>
  <si>
    <t>JUR 3</t>
  </si>
  <si>
    <t>JUR 4</t>
  </si>
  <si>
    <t>JUR 5</t>
  </si>
  <si>
    <t>JUR 6</t>
  </si>
  <si>
    <t>JUR 7</t>
  </si>
  <si>
    <t>JUR 8</t>
  </si>
  <si>
    <t>PTS</t>
  </si>
  <si>
    <t>#</t>
  </si>
  <si>
    <t>JURADO</t>
  </si>
  <si>
    <t>DEMOSCÓPICO</t>
  </si>
  <si>
    <t>TOTAL</t>
  </si>
  <si>
    <t>TELEVOTO</t>
  </si>
  <si>
    <t>AUDIENCIA</t>
  </si>
  <si>
    <t>FINAL</t>
  </si>
  <si>
    <t>SEMIFINALES</t>
  </si>
  <si>
    <t>SEMIFINAL 2</t>
  </si>
  <si>
    <t>Puntos a repartir</t>
  </si>
  <si>
    <t>Lérica</t>
  </si>
  <si>
    <t>Noan</t>
  </si>
  <si>
    <t>Sofía Coll</t>
  </si>
  <si>
    <t>Mantra</t>
  </si>
  <si>
    <t>Miss Caffeina</t>
  </si>
  <si>
    <t>Quique Niza</t>
  </si>
  <si>
    <t>Angy Fernández</t>
  </si>
  <si>
    <t>Nebulossa</t>
  </si>
  <si>
    <t>María Peláe</t>
  </si>
  <si>
    <t>Dellacruz</t>
  </si>
  <si>
    <t>Marlena</t>
  </si>
  <si>
    <t>st. Pedro</t>
  </si>
  <si>
    <t>Jorge González</t>
  </si>
  <si>
    <t>Yoly Saa</t>
  </si>
  <si>
    <t>Roger Padrós</t>
  </si>
  <si>
    <t>Almácor</t>
  </si>
  <si>
    <t>PRIMERO</t>
  </si>
  <si>
    <t>SEGUNDO</t>
  </si>
  <si>
    <t>TERCERO</t>
  </si>
  <si>
    <t>CUARTO</t>
  </si>
  <si>
    <t>QUINTO</t>
  </si>
  <si>
    <t>SEXTO</t>
  </si>
  <si>
    <t>SÉPTIMO</t>
  </si>
  <si>
    <t>OCTAVO</t>
  </si>
  <si>
    <r>
      <t xml:space="preserve">CALCULADORA MANUAL A: BENIDORM FEST 2025
</t>
    </r>
    <r>
      <rPr>
        <b/>
        <sz val="12"/>
        <color theme="1"/>
        <rFont val="Calibri"/>
        <family val="2"/>
        <scheme val="minor"/>
      </rPr>
      <t>Introduce las posiciones en las casillas en blanco para los jurados, el televoto por SMS y el televoto por app
Contacto: jesusm@eurovision-spain.com @Euronumerics</t>
    </r>
  </si>
  <si>
    <t>APP</t>
  </si>
  <si>
    <t>SMS</t>
  </si>
  <si>
    <t>Chica Sobresalto</t>
  </si>
  <si>
    <t>Daniela Blasco</t>
  </si>
  <si>
    <t>David Afonso</t>
  </si>
  <si>
    <t>Lucas Bun</t>
  </si>
  <si>
    <t>Kuve</t>
  </si>
  <si>
    <t>K!ngdom</t>
  </si>
  <si>
    <t>Lachispa</t>
  </si>
  <si>
    <t>Sonia y Selena</t>
  </si>
  <si>
    <t>Carla Frigo</t>
  </si>
  <si>
    <t>Celine Van Heel</t>
  </si>
  <si>
    <t>DeTeresa</t>
  </si>
  <si>
    <t>Henry Semler</t>
  </si>
  <si>
    <t>J Kbello</t>
  </si>
  <si>
    <t>Mawot</t>
  </si>
  <si>
    <t>Mel Ömana</t>
  </si>
  <si>
    <t>Melody</t>
  </si>
  <si>
    <r>
      <t xml:space="preserve">CALCULADORA MANUAL B: BENIDORM FEST 2025
</t>
    </r>
    <r>
      <rPr>
        <b/>
        <sz val="12"/>
        <color theme="1"/>
        <rFont val="Calibri"/>
        <family val="2"/>
        <scheme val="minor"/>
      </rPr>
      <t>Introduce los puntos del jurado (respetando el total) y las posiciones para el televoto por SMS y app en las casillas en blanco.
Contacto: jesusm@eurovision-spain.com @Euronumerics</t>
    </r>
  </si>
  <si>
    <r>
      <t xml:space="preserve">CALCULADORA ALEATORIA: BENIDORM FEST 2025
</t>
    </r>
    <r>
      <rPr>
        <b/>
        <sz val="12"/>
        <color theme="1"/>
        <rFont val="Calibri"/>
        <family val="2"/>
        <scheme val="minor"/>
      </rPr>
      <t>Pulsa F5 o actualiza para que cambien los resultados de forma aleatoria
Contacto: jesusm@eurovision-spain.com @Euronumerics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</si>
</sst>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0" fillId="0" borderId="0" xfId="0" applyAlignment="1">
      <alignment horizontal="center"/>
    </xf>
    <xf numFmtId="0" fontId="0" fillId="0" borderId="0" xfId="0" applyProtection="1">
      <protection hidden="1"/>
    </xf>
    <xf numFmtId="0" fontId="1" fillId="0" borderId="0" xfId="0" applyFont="1" applyProtection="1">
      <protection hidden="1"/>
    </xf>
    <xf numFmtId="0" fontId="0" fillId="8" borderId="5" xfId="0" applyFill="1" applyBorder="1" applyAlignment="1" applyProtection="1">
      <alignment horizontal="center" vertical="center"/>
      <protection hidden="1"/>
    </xf>
    <xf numFmtId="0" fontId="0" fillId="6" borderId="0" xfId="0" applyFill="1" applyAlignment="1" applyProtection="1">
      <alignment horizontal="center" vertical="center"/>
      <protection hidden="1"/>
    </xf>
    <xf numFmtId="0" fontId="0" fillId="8" borderId="0" xfId="0" applyFill="1" applyAlignment="1" applyProtection="1">
      <alignment horizontal="center" vertical="center"/>
      <protection hidden="1"/>
    </xf>
    <xf numFmtId="0" fontId="2" fillId="8" borderId="2" xfId="0" applyFont="1" applyFill="1" applyBorder="1" applyAlignment="1" applyProtection="1">
      <alignment horizontal="center" vertical="center"/>
      <protection hidden="1"/>
    </xf>
    <xf numFmtId="0" fontId="4" fillId="8" borderId="3" xfId="0" applyFont="1" applyFill="1" applyBorder="1" applyProtection="1">
      <protection hidden="1"/>
    </xf>
    <xf numFmtId="0" fontId="0" fillId="8" borderId="12" xfId="0" applyFill="1" applyBorder="1" applyAlignment="1" applyProtection="1">
      <alignment horizontal="center" vertical="center"/>
      <protection hidden="1"/>
    </xf>
    <xf numFmtId="0" fontId="0" fillId="7" borderId="13" xfId="0" applyFill="1" applyBorder="1" applyAlignment="1" applyProtection="1">
      <alignment horizontal="center" vertical="center"/>
      <protection hidden="1"/>
    </xf>
    <xf numFmtId="0" fontId="0" fillId="8" borderId="13" xfId="0" applyFill="1" applyBorder="1" applyAlignment="1" applyProtection="1">
      <alignment horizontal="center" vertical="center"/>
      <protection hidden="1"/>
    </xf>
    <xf numFmtId="1" fontId="2" fillId="11" borderId="13" xfId="0" applyNumberFormat="1" applyFont="1" applyFill="1" applyBorder="1" applyAlignment="1" applyProtection="1">
      <alignment horizontal="center" vertical="center"/>
      <protection hidden="1"/>
    </xf>
    <xf numFmtId="0" fontId="2" fillId="7" borderId="13" xfId="0" applyFont="1" applyFill="1" applyBorder="1" applyAlignment="1" applyProtection="1">
      <alignment horizontal="center" vertical="center"/>
      <protection hidden="1"/>
    </xf>
    <xf numFmtId="0" fontId="2" fillId="11" borderId="14" xfId="0" applyFont="1" applyFill="1" applyBorder="1" applyAlignment="1" applyProtection="1">
      <alignment horizontal="center" vertical="center"/>
      <protection hidden="1"/>
    </xf>
    <xf numFmtId="1" fontId="4" fillId="8" borderId="13" xfId="0" applyNumberFormat="1" applyFont="1" applyFill="1" applyBorder="1" applyAlignment="1" applyProtection="1">
      <alignment horizontal="center" vertical="center"/>
      <protection hidden="1"/>
    </xf>
    <xf numFmtId="1" fontId="4" fillId="8" borderId="14" xfId="0" applyNumberFormat="1" applyFont="1" applyFill="1" applyBorder="1" applyAlignment="1" applyProtection="1">
      <alignment horizontal="center" vertical="center"/>
      <protection hidden="1"/>
    </xf>
    <xf numFmtId="0" fontId="2" fillId="8" borderId="5" xfId="0" applyFont="1" applyFill="1" applyBorder="1" applyAlignment="1" applyProtection="1">
      <alignment horizontal="center" vertical="center"/>
      <protection hidden="1"/>
    </xf>
    <xf numFmtId="0" fontId="4" fillId="8" borderId="0" xfId="0" applyFont="1" applyFill="1" applyProtection="1">
      <protection hidden="1"/>
    </xf>
    <xf numFmtId="0" fontId="0" fillId="8" borderId="7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1" fontId="2" fillId="11" borderId="1" xfId="0" applyNumberFormat="1" applyFont="1" applyFill="1" applyBorder="1" applyAlignment="1" applyProtection="1">
      <alignment horizontal="center" vertical="center"/>
      <protection hidden="1"/>
    </xf>
    <xf numFmtId="0" fontId="2" fillId="7" borderId="1" xfId="0" applyFont="1" applyFill="1" applyBorder="1" applyAlignment="1" applyProtection="1">
      <alignment horizontal="center" vertical="center"/>
      <protection hidden="1"/>
    </xf>
    <xf numFmtId="0" fontId="2" fillId="11" borderId="8" xfId="0" applyFont="1" applyFill="1" applyBorder="1" applyAlignment="1" applyProtection="1">
      <alignment horizontal="center" vertical="center"/>
      <protection hidden="1"/>
    </xf>
    <xf numFmtId="1" fontId="4" fillId="8" borderId="1" xfId="0" applyNumberFormat="1" applyFont="1" applyFill="1" applyBorder="1" applyAlignment="1" applyProtection="1">
      <alignment horizontal="center" vertical="center"/>
      <protection hidden="1"/>
    </xf>
    <xf numFmtId="1" fontId="4" fillId="8" borderId="8" xfId="0" applyNumberFormat="1" applyFont="1" applyFill="1" applyBorder="1" applyAlignment="1" applyProtection="1">
      <alignment horizontal="center" vertical="center"/>
      <protection hidden="1"/>
    </xf>
    <xf numFmtId="0" fontId="2" fillId="8" borderId="15" xfId="0" applyFont="1" applyFill="1" applyBorder="1" applyAlignment="1" applyProtection="1">
      <alignment horizontal="center" vertical="center"/>
      <protection hidden="1"/>
    </xf>
    <xf numFmtId="0" fontId="4" fillId="8" borderId="16" xfId="0" applyFont="1" applyFill="1" applyBorder="1" applyProtection="1">
      <protection hidden="1"/>
    </xf>
    <xf numFmtId="0" fontId="0" fillId="8" borderId="9" xfId="0" applyFill="1" applyBorder="1" applyAlignment="1" applyProtection="1">
      <alignment horizontal="center" vertical="center"/>
      <protection hidden="1"/>
    </xf>
    <xf numFmtId="0" fontId="0" fillId="7" borderId="10" xfId="0" applyFill="1" applyBorder="1" applyAlignment="1" applyProtection="1">
      <alignment horizontal="center" vertical="center"/>
      <protection hidden="1"/>
    </xf>
    <xf numFmtId="0" fontId="0" fillId="8" borderId="10" xfId="0" applyFill="1" applyBorder="1" applyAlignment="1" applyProtection="1">
      <alignment horizontal="center" vertical="center"/>
      <protection hidden="1"/>
    </xf>
    <xf numFmtId="1" fontId="2" fillId="11" borderId="10" xfId="0" applyNumberFormat="1" applyFont="1" applyFill="1" applyBorder="1" applyAlignment="1" applyProtection="1">
      <alignment horizontal="center" vertical="center"/>
      <protection hidden="1"/>
    </xf>
    <xf numFmtId="0" fontId="2" fillId="7" borderId="10" xfId="0" applyFont="1" applyFill="1" applyBorder="1" applyAlignment="1" applyProtection="1">
      <alignment horizontal="center" vertical="center"/>
      <protection hidden="1"/>
    </xf>
    <xf numFmtId="0" fontId="2" fillId="11" borderId="11" xfId="0" applyFont="1" applyFill="1" applyBorder="1" applyAlignment="1" applyProtection="1">
      <alignment horizontal="center" vertical="center"/>
      <protection hidden="1"/>
    </xf>
    <xf numFmtId="1" fontId="4" fillId="8" borderId="10" xfId="0" applyNumberFormat="1" applyFont="1" applyFill="1" applyBorder="1" applyAlignment="1" applyProtection="1">
      <alignment horizontal="center" vertical="center"/>
      <protection hidden="1"/>
    </xf>
    <xf numFmtId="1" fontId="4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8" borderId="12" xfId="0" applyFont="1" applyFill="1" applyBorder="1" applyAlignment="1" applyProtection="1">
      <alignment horizontal="center" vertical="center"/>
      <protection hidden="1"/>
    </xf>
    <xf numFmtId="0" fontId="4" fillId="8" borderId="14" xfId="0" applyFont="1" applyFill="1" applyBorder="1" applyAlignment="1" applyProtection="1">
      <alignment horizontal="center" vertical="center"/>
      <protection hidden="1"/>
    </xf>
    <xf numFmtId="0" fontId="4" fillId="8" borderId="7" xfId="0" applyFont="1" applyFill="1" applyBorder="1" applyAlignment="1" applyProtection="1">
      <alignment horizontal="center" vertical="center"/>
      <protection hidden="1"/>
    </xf>
    <xf numFmtId="0" fontId="4" fillId="8" borderId="8" xfId="0" applyFont="1" applyFill="1" applyBorder="1" applyAlignment="1" applyProtection="1">
      <alignment horizontal="center" vertical="center"/>
      <protection hidden="1"/>
    </xf>
    <xf numFmtId="0" fontId="4" fillId="8" borderId="9" xfId="0" applyFont="1" applyFill="1" applyBorder="1" applyAlignment="1" applyProtection="1">
      <alignment horizontal="center" vertical="center"/>
      <protection hidden="1"/>
    </xf>
    <xf numFmtId="0" fontId="4" fillId="8" borderId="11" xfId="0" applyFont="1" applyFill="1" applyBorder="1" applyAlignment="1" applyProtection="1">
      <alignment horizontal="center" vertical="center"/>
      <protection hidden="1"/>
    </xf>
    <xf numFmtId="0" fontId="0" fillId="8" borderId="12" xfId="0" applyFill="1" applyBorder="1" applyAlignment="1" applyProtection="1">
      <alignment horizontal="center" vertical="center"/>
      <protection locked="0" hidden="1"/>
    </xf>
    <xf numFmtId="0" fontId="0" fillId="8" borderId="7" xfId="0" applyFill="1" applyBorder="1" applyAlignment="1" applyProtection="1">
      <alignment horizontal="center" vertical="center"/>
      <protection locked="0" hidden="1"/>
    </xf>
    <xf numFmtId="0" fontId="0" fillId="8" borderId="9" xfId="0" applyFill="1" applyBorder="1" applyAlignment="1" applyProtection="1">
      <alignment horizontal="center" vertical="center"/>
      <protection locked="0" hidden="1"/>
    </xf>
    <xf numFmtId="0" fontId="0" fillId="8" borderId="13" xfId="0" applyFill="1" applyBorder="1" applyAlignment="1" applyProtection="1">
      <alignment horizontal="center" vertical="center"/>
      <protection locked="0" hidden="1"/>
    </xf>
    <xf numFmtId="0" fontId="0" fillId="8" borderId="1" xfId="0" applyFill="1" applyBorder="1" applyAlignment="1" applyProtection="1">
      <alignment horizontal="center" vertical="center"/>
      <protection locked="0" hidden="1"/>
    </xf>
    <xf numFmtId="0" fontId="0" fillId="8" borderId="10" xfId="0" applyFill="1" applyBorder="1" applyAlignment="1" applyProtection="1">
      <alignment horizontal="center" vertical="center"/>
      <protection locked="0" hidden="1"/>
    </xf>
    <xf numFmtId="1" fontId="2" fillId="8" borderId="20" xfId="0" applyNumberFormat="1" applyFont="1" applyFill="1" applyBorder="1" applyAlignment="1" applyProtection="1">
      <alignment horizontal="center"/>
      <protection hidden="1"/>
    </xf>
    <xf numFmtId="0" fontId="0" fillId="6" borderId="5" xfId="0" applyFill="1" applyBorder="1" applyAlignment="1" applyProtection="1">
      <alignment horizontal="center" vertical="center"/>
      <protection hidden="1"/>
    </xf>
    <xf numFmtId="0" fontId="0" fillId="7" borderId="12" xfId="0" applyFill="1" applyBorder="1" applyAlignment="1" applyProtection="1">
      <alignment horizontal="center" vertical="center"/>
      <protection hidden="1"/>
    </xf>
    <xf numFmtId="0" fontId="0" fillId="7" borderId="7" xfId="0" applyFill="1" applyBorder="1" applyAlignment="1" applyProtection="1">
      <alignment horizontal="center" vertical="center"/>
      <protection hidden="1"/>
    </xf>
    <xf numFmtId="0" fontId="0" fillId="7" borderId="9" xfId="0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center" vertical="center"/>
      <protection hidden="1"/>
    </xf>
    <xf numFmtId="0" fontId="2" fillId="12" borderId="0" xfId="0" applyFont="1" applyFill="1" applyAlignment="1" applyProtection="1">
      <alignment horizontal="center" vertical="center"/>
      <protection hidden="1"/>
    </xf>
    <xf numFmtId="0" fontId="2" fillId="5" borderId="5" xfId="0" applyFont="1" applyFill="1" applyBorder="1" applyAlignment="1" applyProtection="1">
      <alignment horizontal="center" vertical="center"/>
      <protection hidden="1"/>
    </xf>
    <xf numFmtId="0" fontId="2" fillId="5" borderId="0" xfId="0" applyFont="1" applyFill="1" applyAlignment="1" applyProtection="1">
      <alignment horizontal="center" vertical="center"/>
      <protection hidden="1"/>
    </xf>
    <xf numFmtId="0" fontId="6" fillId="10" borderId="17" xfId="0" applyFont="1" applyFill="1" applyBorder="1" applyAlignment="1" applyProtection="1">
      <alignment horizontal="left"/>
      <protection hidden="1"/>
    </xf>
    <xf numFmtId="0" fontId="6" fillId="10" borderId="18" xfId="0" applyFont="1" applyFill="1" applyBorder="1" applyAlignment="1" applyProtection="1">
      <alignment horizontal="left"/>
      <protection hidden="1"/>
    </xf>
    <xf numFmtId="0" fontId="6" fillId="10" borderId="19" xfId="0" applyFont="1" applyFill="1" applyBorder="1" applyAlignment="1" applyProtection="1">
      <alignment horizontal="left"/>
      <protection hidden="1"/>
    </xf>
    <xf numFmtId="0" fontId="4" fillId="2" borderId="2" xfId="0" applyFont="1" applyFill="1" applyBorder="1" applyAlignment="1" applyProtection="1">
      <alignment horizontal="center"/>
      <protection hidden="1"/>
    </xf>
    <xf numFmtId="0" fontId="4" fillId="2" borderId="3" xfId="0" applyFont="1" applyFill="1" applyBorder="1" applyAlignment="1" applyProtection="1">
      <alignment horizontal="center"/>
      <protection hidden="1"/>
    </xf>
    <xf numFmtId="0" fontId="4" fillId="3" borderId="2" xfId="0" applyFont="1" applyFill="1" applyBorder="1" applyAlignment="1" applyProtection="1">
      <alignment horizontal="center"/>
      <protection hidden="1"/>
    </xf>
    <xf numFmtId="0" fontId="4" fillId="3" borderId="3" xfId="0" applyFont="1" applyFill="1" applyBorder="1" applyAlignment="1" applyProtection="1">
      <alignment horizontal="center"/>
      <protection hidden="1"/>
    </xf>
    <xf numFmtId="0" fontId="4" fillId="3" borderId="4" xfId="0" applyFont="1" applyFill="1" applyBorder="1" applyAlignment="1" applyProtection="1">
      <alignment horizontal="center"/>
      <protection hidden="1"/>
    </xf>
    <xf numFmtId="0" fontId="2" fillId="9" borderId="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2" fillId="9" borderId="4" xfId="0" applyFont="1" applyFill="1" applyBorder="1" applyAlignment="1" applyProtection="1">
      <alignment horizontal="center" vertical="center"/>
      <protection hidden="1"/>
    </xf>
    <xf numFmtId="0" fontId="2" fillId="9" borderId="6" xfId="0" applyFont="1" applyFill="1" applyBorder="1" applyAlignment="1" applyProtection="1">
      <alignment horizontal="center" vertical="center"/>
      <protection hidden="1"/>
    </xf>
    <xf numFmtId="0" fontId="2" fillId="4" borderId="5" xfId="0" applyFont="1" applyFill="1" applyBorder="1" applyAlignment="1" applyProtection="1">
      <alignment horizontal="center" vertical="center"/>
      <protection hidden="1"/>
    </xf>
    <xf numFmtId="0" fontId="5" fillId="12" borderId="17" xfId="0" applyFont="1" applyFill="1" applyBorder="1" applyAlignment="1" applyProtection="1">
      <alignment horizontal="left" vertical="center"/>
      <protection hidden="1"/>
    </xf>
    <xf numFmtId="0" fontId="5" fillId="12" borderId="18" xfId="0" applyFont="1" applyFill="1" applyBorder="1" applyAlignment="1" applyProtection="1">
      <alignment horizontal="left" vertical="center"/>
      <protection hidden="1"/>
    </xf>
    <xf numFmtId="0" fontId="5" fillId="12" borderId="19" xfId="0" applyFont="1" applyFill="1" applyBorder="1" applyAlignment="1" applyProtection="1">
      <alignment horizontal="left" vertical="center"/>
      <protection hidden="1"/>
    </xf>
    <xf numFmtId="0" fontId="7" fillId="10" borderId="17" xfId="0" applyFont="1" applyFill="1" applyBorder="1" applyAlignment="1" applyProtection="1">
      <alignment horizontal="center" wrapText="1"/>
      <protection hidden="1"/>
    </xf>
    <xf numFmtId="0" fontId="7" fillId="10" borderId="18" xfId="0" applyFont="1" applyFill="1" applyBorder="1" applyAlignment="1" applyProtection="1">
      <alignment horizontal="center"/>
      <protection hidden="1"/>
    </xf>
    <xf numFmtId="0" fontId="7" fillId="10" borderId="19" xfId="0" applyFont="1" applyFill="1" applyBorder="1" applyAlignment="1" applyProtection="1">
      <alignment horizontal="center"/>
      <protection hidden="1"/>
    </xf>
    <xf numFmtId="0" fontId="2" fillId="8" borderId="17" xfId="0" applyFont="1" applyFill="1" applyBorder="1" applyAlignment="1" applyProtection="1">
      <alignment horizontal="center"/>
      <protection hidden="1"/>
    </xf>
    <xf numFmtId="0" fontId="2" fillId="8" borderId="18" xfId="0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center"/>
    </xf>
  </cellXfs>
  <cellStyles count="1">
    <cellStyle name="Normal" xfId="0" builtinId="0"/>
  </cellStyles>
  <dxfs count="3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8E1FC-2309-4C9D-A28F-EC3DA98FAEC5}">
  <dimension ref="B1:AA45"/>
  <sheetViews>
    <sheetView showGridLines="0" tabSelected="1" workbookViewId="0">
      <selection activeCell="B2" sqref="B2:AA2"/>
    </sheetView>
  </sheetViews>
  <sheetFormatPr baseColWidth="10" defaultColWidth="9.109375" defaultRowHeight="14.4" x14ac:dyDescent="0.3"/>
  <cols>
    <col min="1" max="1" width="2.33203125" style="2" customWidth="1"/>
    <col min="2" max="2" width="3.77734375" style="2" customWidth="1"/>
    <col min="3" max="3" width="16.6640625" style="2" bestFit="1" customWidth="1"/>
    <col min="4" max="19" width="4.6640625" style="2" customWidth="1"/>
    <col min="20" max="27" width="5.77734375" style="2" customWidth="1"/>
    <col min="28" max="16384" width="9.109375" style="2"/>
  </cols>
  <sheetData>
    <row r="1" spans="2:27" ht="15" thickBot="1" x14ac:dyDescent="0.35"/>
    <row r="2" spans="2:27" ht="58.5" customHeight="1" thickBot="1" x14ac:dyDescent="0.5">
      <c r="B2" s="76" t="s">
        <v>46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8"/>
    </row>
    <row r="3" spans="2:27" x14ac:dyDescent="0.3">
      <c r="C3" s="3"/>
    </row>
    <row r="4" spans="2:27" ht="15" thickBot="1" x14ac:dyDescent="0.35">
      <c r="C4" s="3"/>
    </row>
    <row r="5" spans="2:27" ht="18.75" customHeight="1" thickBot="1" x14ac:dyDescent="0.35">
      <c r="B5" s="73" t="s">
        <v>2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5"/>
    </row>
    <row r="6" spans="2:27" ht="15" thickBot="1" x14ac:dyDescent="0.35"/>
    <row r="7" spans="2:27" ht="15.6" x14ac:dyDescent="0.3">
      <c r="D7" s="63" t="s">
        <v>13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5" t="s">
        <v>16</v>
      </c>
      <c r="V7" s="66"/>
      <c r="W7" s="66"/>
      <c r="X7" s="66"/>
      <c r="Y7" s="67"/>
      <c r="Z7" s="68" t="s">
        <v>15</v>
      </c>
      <c r="AA7" s="70" t="s">
        <v>12</v>
      </c>
    </row>
    <row r="8" spans="2:27" x14ac:dyDescent="0.3">
      <c r="D8" s="72" t="s">
        <v>3</v>
      </c>
      <c r="E8" s="56"/>
      <c r="F8" s="56" t="s">
        <v>4</v>
      </c>
      <c r="G8" s="56"/>
      <c r="H8" s="56" t="s">
        <v>5</v>
      </c>
      <c r="I8" s="56"/>
      <c r="J8" s="56" t="s">
        <v>6</v>
      </c>
      <c r="K8" s="56"/>
      <c r="L8" s="56" t="s">
        <v>7</v>
      </c>
      <c r="M8" s="56"/>
      <c r="N8" s="56" t="s">
        <v>8</v>
      </c>
      <c r="O8" s="56"/>
      <c r="P8" s="56" t="s">
        <v>9</v>
      </c>
      <c r="Q8" s="56"/>
      <c r="R8" s="56" t="s">
        <v>10</v>
      </c>
      <c r="S8" s="56"/>
      <c r="T8" s="57" t="s">
        <v>15</v>
      </c>
      <c r="U8" s="58" t="s">
        <v>47</v>
      </c>
      <c r="V8" s="59"/>
      <c r="W8" s="59" t="s">
        <v>48</v>
      </c>
      <c r="X8" s="59"/>
      <c r="Y8" s="55" t="s">
        <v>15</v>
      </c>
      <c r="Z8" s="69"/>
      <c r="AA8" s="71"/>
    </row>
    <row r="9" spans="2:27" ht="15" thickBot="1" x14ac:dyDescent="0.35">
      <c r="D9" s="4" t="s">
        <v>12</v>
      </c>
      <c r="E9" s="5" t="s">
        <v>11</v>
      </c>
      <c r="F9" s="6" t="s">
        <v>12</v>
      </c>
      <c r="G9" s="5" t="s">
        <v>11</v>
      </c>
      <c r="H9" s="6" t="s">
        <v>12</v>
      </c>
      <c r="I9" s="5" t="s">
        <v>11</v>
      </c>
      <c r="J9" s="6" t="s">
        <v>12</v>
      </c>
      <c r="K9" s="5" t="s">
        <v>11</v>
      </c>
      <c r="L9" s="6" t="s">
        <v>12</v>
      </c>
      <c r="M9" s="5" t="s">
        <v>11</v>
      </c>
      <c r="N9" s="6" t="s">
        <v>12</v>
      </c>
      <c r="O9" s="5" t="s">
        <v>11</v>
      </c>
      <c r="P9" s="6" t="s">
        <v>12</v>
      </c>
      <c r="Q9" s="5" t="s">
        <v>11</v>
      </c>
      <c r="R9" s="6" t="s">
        <v>12</v>
      </c>
      <c r="S9" s="5" t="s">
        <v>11</v>
      </c>
      <c r="T9" s="57"/>
      <c r="U9" s="4" t="s">
        <v>12</v>
      </c>
      <c r="V9" s="5" t="s">
        <v>11</v>
      </c>
      <c r="W9" s="6" t="s">
        <v>12</v>
      </c>
      <c r="X9" s="5" t="s">
        <v>11</v>
      </c>
      <c r="Y9" s="55"/>
      <c r="Z9" s="69"/>
      <c r="AA9" s="71"/>
    </row>
    <row r="10" spans="2:27" ht="15.6" x14ac:dyDescent="0.3">
      <c r="B10" s="7">
        <f>AA10</f>
        <v>8</v>
      </c>
      <c r="C10" s="8" t="s">
        <v>49</v>
      </c>
      <c r="D10" s="44"/>
      <c r="E10" s="10">
        <f>IFERROR(VLOOKUP(D10,OCULTA!$C$47:$D$55,2,0),0)</f>
        <v>0</v>
      </c>
      <c r="F10" s="47"/>
      <c r="G10" s="10">
        <f>IFERROR(VLOOKUP(F10,OCULTA!$C$47:$D$55,2,0),0)</f>
        <v>0</v>
      </c>
      <c r="H10" s="47"/>
      <c r="I10" s="10">
        <f>IFERROR(VLOOKUP(H10,OCULTA!$C$47:$D$55,2,0),0)</f>
        <v>0</v>
      </c>
      <c r="J10" s="47"/>
      <c r="K10" s="10">
        <f>IFERROR(VLOOKUP(J10,OCULTA!$C$47:$D$55,2,0),0)</f>
        <v>0</v>
      </c>
      <c r="L10" s="47"/>
      <c r="M10" s="10">
        <f>IFERROR(VLOOKUP(L10,OCULTA!$C$47:$D$55,2,0),0)</f>
        <v>0</v>
      </c>
      <c r="N10" s="47"/>
      <c r="O10" s="10">
        <f>IFERROR(VLOOKUP(N10,OCULTA!$C$47:$D$55,2,0),0)</f>
        <v>0</v>
      </c>
      <c r="P10" s="47"/>
      <c r="Q10" s="10">
        <f>IFERROR(VLOOKUP(P10,OCULTA!$C$47:$D$55,2,0),0)</f>
        <v>0</v>
      </c>
      <c r="R10" s="47"/>
      <c r="S10" s="10">
        <f>IFERROR(VLOOKUP(R10,OCULTA!$C$47:$D$55,2,0),0)</f>
        <v>0</v>
      </c>
      <c r="T10" s="12">
        <f>E10+G10+I10+K10+M10+O10+Q10+S10+0.0000000001</f>
        <v>1E-10</v>
      </c>
      <c r="U10" s="44"/>
      <c r="V10" s="13">
        <f>IFERROR(VLOOKUP(U10,OCULTA!$C$47:$E$55,3,0),0)</f>
        <v>0</v>
      </c>
      <c r="W10" s="47"/>
      <c r="X10" s="13">
        <f>IFERROR(VLOOKUP(W10,OCULTA!$C$47:$E$55,3,0),0)</f>
        <v>0</v>
      </c>
      <c r="Y10" s="14">
        <f>V10+X10</f>
        <v>0</v>
      </c>
      <c r="Z10" s="15">
        <f>T10+Y10+T10/1000</f>
        <v>1.0010000000000001E-10</v>
      </c>
      <c r="AA10" s="16">
        <f t="shared" ref="AA10:AA17" si="0">RANK(Z10,$Z$10:$Z$17,0)</f>
        <v>8</v>
      </c>
    </row>
    <row r="11" spans="2:27" ht="15.6" x14ac:dyDescent="0.3">
      <c r="B11" s="17">
        <f t="shared" ref="B11:B17" si="1">AA11</f>
        <v>7</v>
      </c>
      <c r="C11" s="18" t="s">
        <v>50</v>
      </c>
      <c r="D11" s="45"/>
      <c r="E11" s="20">
        <f>IFERROR(VLOOKUP(D11,OCULTA!$C$47:$D$55,2,0),0)</f>
        <v>0</v>
      </c>
      <c r="F11" s="48"/>
      <c r="G11" s="20">
        <f>IFERROR(VLOOKUP(F11,OCULTA!$C$47:$D$55,2,0),0)</f>
        <v>0</v>
      </c>
      <c r="H11" s="48"/>
      <c r="I11" s="20">
        <f>IFERROR(VLOOKUP(H11,OCULTA!$C$47:$D$55,2,0),0)</f>
        <v>0</v>
      </c>
      <c r="J11" s="48"/>
      <c r="K11" s="20">
        <f>IFERROR(VLOOKUP(J11,OCULTA!$C$47:$D$55,2,0),0)</f>
        <v>0</v>
      </c>
      <c r="L11" s="48"/>
      <c r="M11" s="20">
        <f>IFERROR(VLOOKUP(L11,OCULTA!$C$47:$D$55,2,0),0)</f>
        <v>0</v>
      </c>
      <c r="N11" s="48"/>
      <c r="O11" s="20">
        <f>IFERROR(VLOOKUP(N11,OCULTA!$C$47:$D$55,2,0),0)</f>
        <v>0</v>
      </c>
      <c r="P11" s="48"/>
      <c r="Q11" s="20">
        <f>IFERROR(VLOOKUP(P11,OCULTA!$C$47:$D$55,2,0),0)</f>
        <v>0</v>
      </c>
      <c r="R11" s="48"/>
      <c r="S11" s="20">
        <f>IFERROR(VLOOKUP(R11,OCULTA!$C$47:$D$55,2,0),0)</f>
        <v>0</v>
      </c>
      <c r="T11" s="22">
        <f>E11+G11+I11+K11+M11+O11+Q11+S11+0.0000000002</f>
        <v>2.0000000000000001E-10</v>
      </c>
      <c r="U11" s="45"/>
      <c r="V11" s="23">
        <f>IFERROR(VLOOKUP(U11,OCULTA!$C$47:$E$55,3,0),0)</f>
        <v>0</v>
      </c>
      <c r="W11" s="48"/>
      <c r="X11" s="23">
        <f>IFERROR(VLOOKUP(W11,OCULTA!$C$47:$E$55,3,0),0)</f>
        <v>0</v>
      </c>
      <c r="Y11" s="24">
        <f t="shared" ref="Y11:Y17" si="2">V11+X11</f>
        <v>0</v>
      </c>
      <c r="Z11" s="25">
        <f t="shared" ref="Z11:Z17" si="3">T11+Y11+T11/1000</f>
        <v>2.0020000000000002E-10</v>
      </c>
      <c r="AA11" s="26">
        <f t="shared" si="0"/>
        <v>7</v>
      </c>
    </row>
    <row r="12" spans="2:27" ht="15.6" x14ac:dyDescent="0.3">
      <c r="B12" s="17">
        <f t="shared" si="1"/>
        <v>6</v>
      </c>
      <c r="C12" s="18" t="s">
        <v>51</v>
      </c>
      <c r="D12" s="45"/>
      <c r="E12" s="20">
        <f>IFERROR(VLOOKUP(D12,OCULTA!$C$47:$D$55,2,0),0)</f>
        <v>0</v>
      </c>
      <c r="F12" s="48"/>
      <c r="G12" s="20">
        <f>IFERROR(VLOOKUP(F12,OCULTA!$C$47:$D$55,2,0),0)</f>
        <v>0</v>
      </c>
      <c r="H12" s="48"/>
      <c r="I12" s="20">
        <f>IFERROR(VLOOKUP(H12,OCULTA!$C$47:$D$55,2,0),0)</f>
        <v>0</v>
      </c>
      <c r="J12" s="48"/>
      <c r="K12" s="20">
        <f>IFERROR(VLOOKUP(J12,OCULTA!$C$47:$D$55,2,0),0)</f>
        <v>0</v>
      </c>
      <c r="L12" s="48"/>
      <c r="M12" s="20">
        <f>IFERROR(VLOOKUP(L12,OCULTA!$C$47:$D$55,2,0),0)</f>
        <v>0</v>
      </c>
      <c r="N12" s="48"/>
      <c r="O12" s="20">
        <f>IFERROR(VLOOKUP(N12,OCULTA!$C$47:$D$55,2,0),0)</f>
        <v>0</v>
      </c>
      <c r="P12" s="48"/>
      <c r="Q12" s="20">
        <f>IFERROR(VLOOKUP(P12,OCULTA!$C$47:$D$55,2,0),0)</f>
        <v>0</v>
      </c>
      <c r="R12" s="48"/>
      <c r="S12" s="20">
        <f>IFERROR(VLOOKUP(R12,OCULTA!$C$47:$D$55,2,0),0)</f>
        <v>0</v>
      </c>
      <c r="T12" s="22">
        <f>E12+G12+I12+K12+M12+O12+Q12+S12+0.0000000003</f>
        <v>3E-10</v>
      </c>
      <c r="U12" s="45"/>
      <c r="V12" s="23">
        <f>IFERROR(VLOOKUP(U12,OCULTA!$C$47:$E$55,3,0),0)</f>
        <v>0</v>
      </c>
      <c r="W12" s="48"/>
      <c r="X12" s="23">
        <f>IFERROR(VLOOKUP(W12,OCULTA!$C$47:$E$55,3,0),0)</f>
        <v>0</v>
      </c>
      <c r="Y12" s="24">
        <f t="shared" si="2"/>
        <v>0</v>
      </c>
      <c r="Z12" s="25">
        <f t="shared" si="3"/>
        <v>3.0029999999999999E-10</v>
      </c>
      <c r="AA12" s="26">
        <f t="shared" si="0"/>
        <v>6</v>
      </c>
    </row>
    <row r="13" spans="2:27" ht="15.6" x14ac:dyDescent="0.3">
      <c r="B13" s="17">
        <f t="shared" si="1"/>
        <v>5</v>
      </c>
      <c r="C13" s="18" t="s">
        <v>52</v>
      </c>
      <c r="D13" s="45"/>
      <c r="E13" s="20">
        <f>IFERROR(VLOOKUP(D13,OCULTA!$C$47:$D$55,2,0),0)</f>
        <v>0</v>
      </c>
      <c r="F13" s="48"/>
      <c r="G13" s="20">
        <f>IFERROR(VLOOKUP(F13,OCULTA!$C$47:$D$55,2,0),0)</f>
        <v>0</v>
      </c>
      <c r="H13" s="48"/>
      <c r="I13" s="20">
        <f>IFERROR(VLOOKUP(H13,OCULTA!$C$47:$D$55,2,0),0)</f>
        <v>0</v>
      </c>
      <c r="J13" s="48"/>
      <c r="K13" s="20">
        <f>IFERROR(VLOOKUP(J13,OCULTA!$C$47:$D$55,2,0),0)</f>
        <v>0</v>
      </c>
      <c r="L13" s="48"/>
      <c r="M13" s="20">
        <f>IFERROR(VLOOKUP(L13,OCULTA!$C$47:$D$55,2,0),0)</f>
        <v>0</v>
      </c>
      <c r="N13" s="48"/>
      <c r="O13" s="20">
        <f>IFERROR(VLOOKUP(N13,OCULTA!$C$47:$D$55,2,0),0)</f>
        <v>0</v>
      </c>
      <c r="P13" s="48"/>
      <c r="Q13" s="20">
        <f>IFERROR(VLOOKUP(P13,OCULTA!$C$47:$D$55,2,0),0)</f>
        <v>0</v>
      </c>
      <c r="R13" s="48"/>
      <c r="S13" s="20">
        <f>IFERROR(VLOOKUP(R13,OCULTA!$C$47:$D$55,2,0),0)</f>
        <v>0</v>
      </c>
      <c r="T13" s="22">
        <f>E13+G13+I13+K13+M13+O13+Q13+S13+0.0000000004</f>
        <v>4.0000000000000001E-10</v>
      </c>
      <c r="U13" s="45"/>
      <c r="V13" s="23">
        <f>IFERROR(VLOOKUP(U13,OCULTA!$C$47:$E$55,3,0),0)</f>
        <v>0</v>
      </c>
      <c r="W13" s="48"/>
      <c r="X13" s="23">
        <f>IFERROR(VLOOKUP(W13,OCULTA!$C$47:$E$55,3,0),0)</f>
        <v>0</v>
      </c>
      <c r="Y13" s="24">
        <f t="shared" si="2"/>
        <v>0</v>
      </c>
      <c r="Z13" s="25">
        <f t="shared" si="3"/>
        <v>4.0040000000000003E-10</v>
      </c>
      <c r="AA13" s="26">
        <f t="shared" si="0"/>
        <v>5</v>
      </c>
    </row>
    <row r="14" spans="2:27" ht="15.6" x14ac:dyDescent="0.3">
      <c r="B14" s="17">
        <f t="shared" si="1"/>
        <v>4</v>
      </c>
      <c r="C14" s="18" t="s">
        <v>53</v>
      </c>
      <c r="D14" s="45"/>
      <c r="E14" s="20">
        <f>IFERROR(VLOOKUP(D14,OCULTA!$C$47:$D$55,2,0),0)</f>
        <v>0</v>
      </c>
      <c r="F14" s="48"/>
      <c r="G14" s="20">
        <f>IFERROR(VLOOKUP(F14,OCULTA!$C$47:$D$55,2,0),0)</f>
        <v>0</v>
      </c>
      <c r="H14" s="48"/>
      <c r="I14" s="20">
        <f>IFERROR(VLOOKUP(H14,OCULTA!$C$47:$D$55,2,0),0)</f>
        <v>0</v>
      </c>
      <c r="J14" s="48"/>
      <c r="K14" s="20">
        <f>IFERROR(VLOOKUP(J14,OCULTA!$C$47:$D$55,2,0),0)</f>
        <v>0</v>
      </c>
      <c r="L14" s="48"/>
      <c r="M14" s="20">
        <f>IFERROR(VLOOKUP(L14,OCULTA!$C$47:$D$55,2,0),0)</f>
        <v>0</v>
      </c>
      <c r="N14" s="48"/>
      <c r="O14" s="20">
        <f>IFERROR(VLOOKUP(N14,OCULTA!$C$47:$D$55,2,0),0)</f>
        <v>0</v>
      </c>
      <c r="P14" s="48"/>
      <c r="Q14" s="20">
        <f>IFERROR(VLOOKUP(P14,OCULTA!$C$47:$D$55,2,0),0)</f>
        <v>0</v>
      </c>
      <c r="R14" s="48"/>
      <c r="S14" s="20">
        <f>IFERROR(VLOOKUP(R14,OCULTA!$C$47:$D$55,2,0),0)</f>
        <v>0</v>
      </c>
      <c r="T14" s="22">
        <f>E14+G14+I14+K14+M14+O14+Q14+S14+0.0000000005</f>
        <v>5.0000000000000003E-10</v>
      </c>
      <c r="U14" s="45"/>
      <c r="V14" s="23">
        <f>IFERROR(VLOOKUP(U14,OCULTA!$C$47:$E$55,3,0),0)</f>
        <v>0</v>
      </c>
      <c r="W14" s="48"/>
      <c r="X14" s="23">
        <f>IFERROR(VLOOKUP(W14,OCULTA!$C$47:$E$55,3,0),0)</f>
        <v>0</v>
      </c>
      <c r="Y14" s="24">
        <f t="shared" si="2"/>
        <v>0</v>
      </c>
      <c r="Z14" s="25">
        <f t="shared" si="3"/>
        <v>5.0050000000000008E-10</v>
      </c>
      <c r="AA14" s="26">
        <f t="shared" si="0"/>
        <v>4</v>
      </c>
    </row>
    <row r="15" spans="2:27" ht="15.6" x14ac:dyDescent="0.3">
      <c r="B15" s="17">
        <f t="shared" si="1"/>
        <v>3</v>
      </c>
      <c r="C15" s="18" t="s">
        <v>54</v>
      </c>
      <c r="D15" s="45"/>
      <c r="E15" s="20">
        <f>IFERROR(VLOOKUP(D15,OCULTA!$C$47:$D$55,2,0),0)</f>
        <v>0</v>
      </c>
      <c r="F15" s="48"/>
      <c r="G15" s="20">
        <f>IFERROR(VLOOKUP(F15,OCULTA!$C$47:$D$55,2,0),0)</f>
        <v>0</v>
      </c>
      <c r="H15" s="48"/>
      <c r="I15" s="20">
        <f>IFERROR(VLOOKUP(H15,OCULTA!$C$47:$D$55,2,0),0)</f>
        <v>0</v>
      </c>
      <c r="J15" s="48"/>
      <c r="K15" s="20">
        <f>IFERROR(VLOOKUP(J15,OCULTA!$C$47:$D$55,2,0),0)</f>
        <v>0</v>
      </c>
      <c r="L15" s="48"/>
      <c r="M15" s="20">
        <f>IFERROR(VLOOKUP(L15,OCULTA!$C$47:$D$55,2,0),0)</f>
        <v>0</v>
      </c>
      <c r="N15" s="48"/>
      <c r="O15" s="20">
        <f>IFERROR(VLOOKUP(N15,OCULTA!$C$47:$D$55,2,0),0)</f>
        <v>0</v>
      </c>
      <c r="P15" s="48"/>
      <c r="Q15" s="20">
        <f>IFERROR(VLOOKUP(P15,OCULTA!$C$47:$D$55,2,0),0)</f>
        <v>0</v>
      </c>
      <c r="R15" s="48"/>
      <c r="S15" s="20">
        <f>IFERROR(VLOOKUP(R15,OCULTA!$C$47:$D$55,2,0),0)</f>
        <v>0</v>
      </c>
      <c r="T15" s="22">
        <f>E15+G15+I15+K15+M15+O15+Q15+S15+0.0000000006</f>
        <v>6E-10</v>
      </c>
      <c r="U15" s="45"/>
      <c r="V15" s="23">
        <f>IFERROR(VLOOKUP(U15,OCULTA!$C$47:$E$55,3,0),0)</f>
        <v>0</v>
      </c>
      <c r="W15" s="48"/>
      <c r="X15" s="23">
        <f>IFERROR(VLOOKUP(W15,OCULTA!$C$47:$E$55,3,0),0)</f>
        <v>0</v>
      </c>
      <c r="Y15" s="24">
        <f t="shared" si="2"/>
        <v>0</v>
      </c>
      <c r="Z15" s="25">
        <f t="shared" si="3"/>
        <v>6.0059999999999997E-10</v>
      </c>
      <c r="AA15" s="26">
        <f t="shared" si="0"/>
        <v>3</v>
      </c>
    </row>
    <row r="16" spans="2:27" ht="15.6" x14ac:dyDescent="0.3">
      <c r="B16" s="17">
        <f t="shared" si="1"/>
        <v>2</v>
      </c>
      <c r="C16" s="18" t="s">
        <v>55</v>
      </c>
      <c r="D16" s="45"/>
      <c r="E16" s="20">
        <f>IFERROR(VLOOKUP(D16,OCULTA!$C$47:$D$55,2,0),0)</f>
        <v>0</v>
      </c>
      <c r="F16" s="48"/>
      <c r="G16" s="20">
        <f>IFERROR(VLOOKUP(F16,OCULTA!$C$47:$D$55,2,0),0)</f>
        <v>0</v>
      </c>
      <c r="H16" s="48"/>
      <c r="I16" s="20">
        <f>IFERROR(VLOOKUP(H16,OCULTA!$C$47:$D$55,2,0),0)</f>
        <v>0</v>
      </c>
      <c r="J16" s="48"/>
      <c r="K16" s="20">
        <f>IFERROR(VLOOKUP(J16,OCULTA!$C$47:$D$55,2,0),0)</f>
        <v>0</v>
      </c>
      <c r="L16" s="48"/>
      <c r="M16" s="20">
        <f>IFERROR(VLOOKUP(L16,OCULTA!$C$47:$D$55,2,0),0)</f>
        <v>0</v>
      </c>
      <c r="N16" s="48"/>
      <c r="O16" s="20">
        <f>IFERROR(VLOOKUP(N16,OCULTA!$C$47:$D$55,2,0),0)</f>
        <v>0</v>
      </c>
      <c r="P16" s="48"/>
      <c r="Q16" s="20">
        <f>IFERROR(VLOOKUP(P16,OCULTA!$C$47:$D$55,2,0),0)</f>
        <v>0</v>
      </c>
      <c r="R16" s="48"/>
      <c r="S16" s="20">
        <f>IFERROR(VLOOKUP(R16,OCULTA!$C$47:$D$55,2,0),0)</f>
        <v>0</v>
      </c>
      <c r="T16" s="22">
        <f>E16+G16+I16+K16+M16+O16+Q16+S16+0.0000000008</f>
        <v>8.0000000000000003E-10</v>
      </c>
      <c r="U16" s="45"/>
      <c r="V16" s="23">
        <f>IFERROR(VLOOKUP(U16,OCULTA!$C$47:$E$55,3,0),0)</f>
        <v>0</v>
      </c>
      <c r="W16" s="48"/>
      <c r="X16" s="23">
        <f>IFERROR(VLOOKUP(W16,OCULTA!$C$47:$E$55,3,0),0)</f>
        <v>0</v>
      </c>
      <c r="Y16" s="24">
        <f t="shared" si="2"/>
        <v>0</v>
      </c>
      <c r="Z16" s="25">
        <f t="shared" si="3"/>
        <v>8.0080000000000007E-10</v>
      </c>
      <c r="AA16" s="26">
        <f t="shared" si="0"/>
        <v>2</v>
      </c>
    </row>
    <row r="17" spans="2:27" ht="16.2" thickBot="1" x14ac:dyDescent="0.35">
      <c r="B17" s="27">
        <f t="shared" si="1"/>
        <v>1</v>
      </c>
      <c r="C17" s="28" t="s">
        <v>56</v>
      </c>
      <c r="D17" s="46"/>
      <c r="E17" s="30">
        <f>IFERROR(VLOOKUP(D17,OCULTA!$C$47:$D$55,2,0),0)</f>
        <v>0</v>
      </c>
      <c r="F17" s="49"/>
      <c r="G17" s="30">
        <f>IFERROR(VLOOKUP(F17,OCULTA!$C$47:$D$55,2,0),0)</f>
        <v>0</v>
      </c>
      <c r="H17" s="49"/>
      <c r="I17" s="30">
        <f>IFERROR(VLOOKUP(H17,OCULTA!$C$47:$D$55,2,0),0)</f>
        <v>0</v>
      </c>
      <c r="J17" s="49"/>
      <c r="K17" s="30">
        <f>IFERROR(VLOOKUP(J17,OCULTA!$C$47:$D$55,2,0),0)</f>
        <v>0</v>
      </c>
      <c r="L17" s="49"/>
      <c r="M17" s="30">
        <f>IFERROR(VLOOKUP(L17,OCULTA!$C$47:$D$55,2,0),0)</f>
        <v>0</v>
      </c>
      <c r="N17" s="49"/>
      <c r="O17" s="30">
        <f>IFERROR(VLOOKUP(N17,OCULTA!$C$47:$D$55,2,0),0)</f>
        <v>0</v>
      </c>
      <c r="P17" s="49"/>
      <c r="Q17" s="30">
        <f>IFERROR(VLOOKUP(P17,OCULTA!$C$47:$D$55,2,0),0)</f>
        <v>0</v>
      </c>
      <c r="R17" s="49"/>
      <c r="S17" s="30">
        <f>IFERROR(VLOOKUP(R17,OCULTA!$C$47:$D$55,2,0),0)</f>
        <v>0</v>
      </c>
      <c r="T17" s="32">
        <f>E17+G17+I17+K17+M17+O17+Q17+S17+0.0000000009</f>
        <v>8.9999999999999999E-10</v>
      </c>
      <c r="U17" s="46"/>
      <c r="V17" s="33">
        <f>IFERROR(VLOOKUP(U17,OCULTA!$C$47:$E$55,3,0),0)</f>
        <v>0</v>
      </c>
      <c r="W17" s="49"/>
      <c r="X17" s="33">
        <f>IFERROR(VLOOKUP(W17,OCULTA!$C$47:$E$55,3,0),0)</f>
        <v>0</v>
      </c>
      <c r="Y17" s="34">
        <f t="shared" si="2"/>
        <v>0</v>
      </c>
      <c r="Z17" s="35">
        <f t="shared" si="3"/>
        <v>9.0089999999999996E-10</v>
      </c>
      <c r="AA17" s="36">
        <f t="shared" si="0"/>
        <v>1</v>
      </c>
    </row>
    <row r="18" spans="2:27" ht="15" thickBot="1" x14ac:dyDescent="0.35">
      <c r="AA18" s="37"/>
    </row>
    <row r="19" spans="2:27" ht="18.75" customHeight="1" thickBot="1" x14ac:dyDescent="0.35">
      <c r="B19" s="73" t="s">
        <v>20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5"/>
    </row>
    <row r="20" spans="2:27" ht="15" thickBot="1" x14ac:dyDescent="0.35"/>
    <row r="21" spans="2:27" ht="15.6" x14ac:dyDescent="0.3">
      <c r="D21" s="63" t="s">
        <v>13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5" t="s">
        <v>16</v>
      </c>
      <c r="V21" s="66"/>
      <c r="W21" s="66"/>
      <c r="X21" s="66"/>
      <c r="Y21" s="67"/>
      <c r="Z21" s="68" t="s">
        <v>15</v>
      </c>
      <c r="AA21" s="70" t="s">
        <v>12</v>
      </c>
    </row>
    <row r="22" spans="2:27" x14ac:dyDescent="0.3">
      <c r="D22" s="72" t="s">
        <v>3</v>
      </c>
      <c r="E22" s="56"/>
      <c r="F22" s="56" t="s">
        <v>4</v>
      </c>
      <c r="G22" s="56"/>
      <c r="H22" s="56" t="s">
        <v>5</v>
      </c>
      <c r="I22" s="56"/>
      <c r="J22" s="56" t="s">
        <v>6</v>
      </c>
      <c r="K22" s="56"/>
      <c r="L22" s="56" t="s">
        <v>7</v>
      </c>
      <c r="M22" s="56"/>
      <c r="N22" s="56" t="s">
        <v>8</v>
      </c>
      <c r="O22" s="56"/>
      <c r="P22" s="56" t="s">
        <v>9</v>
      </c>
      <c r="Q22" s="56"/>
      <c r="R22" s="56" t="s">
        <v>10</v>
      </c>
      <c r="S22" s="56"/>
      <c r="T22" s="57" t="s">
        <v>15</v>
      </c>
      <c r="U22" s="58" t="s">
        <v>47</v>
      </c>
      <c r="V22" s="59"/>
      <c r="W22" s="59" t="s">
        <v>48</v>
      </c>
      <c r="X22" s="59"/>
      <c r="Y22" s="55" t="s">
        <v>15</v>
      </c>
      <c r="Z22" s="69"/>
      <c r="AA22" s="71"/>
    </row>
    <row r="23" spans="2:27" ht="15" thickBot="1" x14ac:dyDescent="0.35">
      <c r="D23" s="4" t="s">
        <v>12</v>
      </c>
      <c r="E23" s="5" t="s">
        <v>11</v>
      </c>
      <c r="F23" s="6" t="s">
        <v>12</v>
      </c>
      <c r="G23" s="5" t="s">
        <v>11</v>
      </c>
      <c r="H23" s="6" t="s">
        <v>12</v>
      </c>
      <c r="I23" s="5" t="s">
        <v>11</v>
      </c>
      <c r="J23" s="6" t="s">
        <v>12</v>
      </c>
      <c r="K23" s="5" t="s">
        <v>11</v>
      </c>
      <c r="L23" s="6" t="s">
        <v>12</v>
      </c>
      <c r="M23" s="5" t="s">
        <v>11</v>
      </c>
      <c r="N23" s="6" t="s">
        <v>12</v>
      </c>
      <c r="O23" s="5" t="s">
        <v>11</v>
      </c>
      <c r="P23" s="6" t="s">
        <v>12</v>
      </c>
      <c r="Q23" s="5" t="s">
        <v>11</v>
      </c>
      <c r="R23" s="6" t="s">
        <v>12</v>
      </c>
      <c r="S23" s="5" t="s">
        <v>11</v>
      </c>
      <c r="T23" s="57"/>
      <c r="U23" s="4" t="s">
        <v>12</v>
      </c>
      <c r="V23" s="5" t="s">
        <v>11</v>
      </c>
      <c r="W23" s="6" t="s">
        <v>12</v>
      </c>
      <c r="X23" s="5" t="s">
        <v>11</v>
      </c>
      <c r="Y23" s="55"/>
      <c r="Z23" s="69"/>
      <c r="AA23" s="71"/>
    </row>
    <row r="24" spans="2:27" ht="15.6" x14ac:dyDescent="0.3">
      <c r="B24" s="7">
        <f>AA24</f>
        <v>8</v>
      </c>
      <c r="C24" s="8" t="s">
        <v>57</v>
      </c>
      <c r="D24" s="44"/>
      <c r="E24" s="10">
        <f>IFERROR(VLOOKUP(D24,OCULTA!$C$47:$D$55,2,0),0)</f>
        <v>0</v>
      </c>
      <c r="F24" s="47"/>
      <c r="G24" s="10">
        <f>IFERROR(VLOOKUP(F24,OCULTA!$C$47:$D$55,2,0),0)</f>
        <v>0</v>
      </c>
      <c r="H24" s="47"/>
      <c r="I24" s="10">
        <f>IFERROR(VLOOKUP(H24,OCULTA!$C$47:$D$55,2,0),0)</f>
        <v>0</v>
      </c>
      <c r="J24" s="47"/>
      <c r="K24" s="10">
        <f>IFERROR(VLOOKUP(J24,OCULTA!$C$47:$D$55,2,0),0)</f>
        <v>0</v>
      </c>
      <c r="L24" s="47"/>
      <c r="M24" s="10">
        <f>IFERROR(VLOOKUP(L24,OCULTA!$C$47:$D$55,2,0),0)</f>
        <v>0</v>
      </c>
      <c r="N24" s="47"/>
      <c r="O24" s="10">
        <f>IFERROR(VLOOKUP(N24,OCULTA!$C$47:$D$55,2,0),0)</f>
        <v>0</v>
      </c>
      <c r="P24" s="47"/>
      <c r="Q24" s="10">
        <f>IFERROR(VLOOKUP(P24,OCULTA!$C$47:$D$55,2,0),0)</f>
        <v>0</v>
      </c>
      <c r="R24" s="47"/>
      <c r="S24" s="10">
        <f>IFERROR(VLOOKUP(R24,OCULTA!$C$47:$D$55,2,0),0)</f>
        <v>0</v>
      </c>
      <c r="T24" s="12">
        <f>E24+G24+I24+K24+M24+O24+Q24+S24+0.0000000001</f>
        <v>1E-10</v>
      </c>
      <c r="U24" s="44"/>
      <c r="V24" s="13">
        <f>IFERROR(VLOOKUP(U24,OCULTA!$C$47:$E$55,3,0),0)</f>
        <v>0</v>
      </c>
      <c r="W24" s="47"/>
      <c r="X24" s="13">
        <f>IFERROR(VLOOKUP(W24,OCULTA!$C$47:$E$55,3,0),0)</f>
        <v>0</v>
      </c>
      <c r="Y24" s="14">
        <f>V24+X24</f>
        <v>0</v>
      </c>
      <c r="Z24" s="15">
        <f>T24+Y24+T24/1000</f>
        <v>1.0010000000000001E-10</v>
      </c>
      <c r="AA24" s="16">
        <f>RANK(Z24,$Z$24:$Z$31,0)</f>
        <v>8</v>
      </c>
    </row>
    <row r="25" spans="2:27" ht="15.6" x14ac:dyDescent="0.3">
      <c r="B25" s="17">
        <f t="shared" ref="B25:B31" si="4">AA25</f>
        <v>7</v>
      </c>
      <c r="C25" s="18" t="s">
        <v>58</v>
      </c>
      <c r="D25" s="45"/>
      <c r="E25" s="20">
        <f>IFERROR(VLOOKUP(D25,OCULTA!$C$47:$D$55,2,0),0)</f>
        <v>0</v>
      </c>
      <c r="F25" s="48"/>
      <c r="G25" s="20">
        <f>IFERROR(VLOOKUP(F25,OCULTA!$C$47:$D$55,2,0),0)</f>
        <v>0</v>
      </c>
      <c r="H25" s="48"/>
      <c r="I25" s="20">
        <f>IFERROR(VLOOKUP(H25,OCULTA!$C$47:$D$55,2,0),0)</f>
        <v>0</v>
      </c>
      <c r="J25" s="48"/>
      <c r="K25" s="20">
        <f>IFERROR(VLOOKUP(J25,OCULTA!$C$47:$D$55,2,0),0)</f>
        <v>0</v>
      </c>
      <c r="L25" s="48"/>
      <c r="M25" s="20">
        <f>IFERROR(VLOOKUP(L25,OCULTA!$C$47:$D$55,2,0),0)</f>
        <v>0</v>
      </c>
      <c r="N25" s="48"/>
      <c r="O25" s="20">
        <f>IFERROR(VLOOKUP(N25,OCULTA!$C$47:$D$55,2,0),0)</f>
        <v>0</v>
      </c>
      <c r="P25" s="48"/>
      <c r="Q25" s="20">
        <f>IFERROR(VLOOKUP(P25,OCULTA!$C$47:$D$55,2,0),0)</f>
        <v>0</v>
      </c>
      <c r="R25" s="48"/>
      <c r="S25" s="20">
        <f>IFERROR(VLOOKUP(R25,OCULTA!$C$47:$D$55,2,0),0)</f>
        <v>0</v>
      </c>
      <c r="T25" s="22">
        <f>E25+G25+I25+K25+M25+O25+Q25+S25+0.0000000002</f>
        <v>2.0000000000000001E-10</v>
      </c>
      <c r="U25" s="45"/>
      <c r="V25" s="23">
        <f>IFERROR(VLOOKUP(U25,OCULTA!$C$47:$E$55,3,0),0)</f>
        <v>0</v>
      </c>
      <c r="W25" s="48"/>
      <c r="X25" s="23">
        <f>IFERROR(VLOOKUP(W25,OCULTA!$C$47:$E$55,3,0),0)</f>
        <v>0</v>
      </c>
      <c r="Y25" s="24">
        <f t="shared" ref="Y25:Y31" si="5">V25+X25</f>
        <v>0</v>
      </c>
      <c r="Z25" s="25">
        <f t="shared" ref="Z25:Z31" si="6">T25+Y25+T25/1000</f>
        <v>2.0020000000000002E-10</v>
      </c>
      <c r="AA25" s="26">
        <f t="shared" ref="AA25:AA31" si="7">RANK(Z25,$Z$24:$Z$31,0)</f>
        <v>7</v>
      </c>
    </row>
    <row r="26" spans="2:27" ht="15.6" x14ac:dyDescent="0.3">
      <c r="B26" s="17">
        <f t="shared" si="4"/>
        <v>6</v>
      </c>
      <c r="C26" s="18" t="s">
        <v>59</v>
      </c>
      <c r="D26" s="45"/>
      <c r="E26" s="20">
        <f>IFERROR(VLOOKUP(D26,OCULTA!$C$47:$D$55,2,0),0)</f>
        <v>0</v>
      </c>
      <c r="F26" s="48"/>
      <c r="G26" s="20">
        <f>IFERROR(VLOOKUP(F26,OCULTA!$C$47:$D$55,2,0),0)</f>
        <v>0</v>
      </c>
      <c r="H26" s="48"/>
      <c r="I26" s="20">
        <f>IFERROR(VLOOKUP(H26,OCULTA!$C$47:$D$55,2,0),0)</f>
        <v>0</v>
      </c>
      <c r="J26" s="48"/>
      <c r="K26" s="20">
        <f>IFERROR(VLOOKUP(J26,OCULTA!$C$47:$D$55,2,0),0)</f>
        <v>0</v>
      </c>
      <c r="L26" s="48"/>
      <c r="M26" s="20">
        <f>IFERROR(VLOOKUP(L26,OCULTA!$C$47:$D$55,2,0),0)</f>
        <v>0</v>
      </c>
      <c r="N26" s="48"/>
      <c r="O26" s="20">
        <f>IFERROR(VLOOKUP(N26,OCULTA!$C$47:$D$55,2,0),0)</f>
        <v>0</v>
      </c>
      <c r="P26" s="48"/>
      <c r="Q26" s="20">
        <f>IFERROR(VLOOKUP(P26,OCULTA!$C$47:$D$55,2,0),0)</f>
        <v>0</v>
      </c>
      <c r="R26" s="48"/>
      <c r="S26" s="20">
        <f>IFERROR(VLOOKUP(R26,OCULTA!$C$47:$D$55,2,0),0)</f>
        <v>0</v>
      </c>
      <c r="T26" s="22">
        <f>E26+G26+I26+K26+M26+O26+Q26+S26+0.0000000003</f>
        <v>3E-10</v>
      </c>
      <c r="U26" s="45"/>
      <c r="V26" s="23">
        <f>IFERROR(VLOOKUP(U26,OCULTA!$C$47:$E$55,3,0),0)</f>
        <v>0</v>
      </c>
      <c r="W26" s="48"/>
      <c r="X26" s="23">
        <f>IFERROR(VLOOKUP(W26,OCULTA!$C$47:$E$55,3,0),0)</f>
        <v>0</v>
      </c>
      <c r="Y26" s="24">
        <f t="shared" si="5"/>
        <v>0</v>
      </c>
      <c r="Z26" s="25">
        <f t="shared" si="6"/>
        <v>3.0029999999999999E-10</v>
      </c>
      <c r="AA26" s="26">
        <f t="shared" si="7"/>
        <v>6</v>
      </c>
    </row>
    <row r="27" spans="2:27" ht="15.6" x14ac:dyDescent="0.3">
      <c r="B27" s="17">
        <f t="shared" si="4"/>
        <v>5</v>
      </c>
      <c r="C27" s="18" t="s">
        <v>60</v>
      </c>
      <c r="D27" s="45"/>
      <c r="E27" s="20">
        <f>IFERROR(VLOOKUP(D27,OCULTA!$C$47:$D$55,2,0),0)</f>
        <v>0</v>
      </c>
      <c r="F27" s="48"/>
      <c r="G27" s="20">
        <f>IFERROR(VLOOKUP(F27,OCULTA!$C$47:$D$55,2,0),0)</f>
        <v>0</v>
      </c>
      <c r="H27" s="48"/>
      <c r="I27" s="20">
        <f>IFERROR(VLOOKUP(H27,OCULTA!$C$47:$D$55,2,0),0)</f>
        <v>0</v>
      </c>
      <c r="J27" s="48"/>
      <c r="K27" s="20">
        <f>IFERROR(VLOOKUP(J27,OCULTA!$C$47:$D$55,2,0),0)</f>
        <v>0</v>
      </c>
      <c r="L27" s="48"/>
      <c r="M27" s="20">
        <f>IFERROR(VLOOKUP(L27,OCULTA!$C$47:$D$55,2,0),0)</f>
        <v>0</v>
      </c>
      <c r="N27" s="48"/>
      <c r="O27" s="20">
        <f>IFERROR(VLOOKUP(N27,OCULTA!$C$47:$D$55,2,0),0)</f>
        <v>0</v>
      </c>
      <c r="P27" s="48"/>
      <c r="Q27" s="20">
        <f>IFERROR(VLOOKUP(P27,OCULTA!$C$47:$D$55,2,0),0)</f>
        <v>0</v>
      </c>
      <c r="R27" s="48"/>
      <c r="S27" s="20">
        <f>IFERROR(VLOOKUP(R27,OCULTA!$C$47:$D$55,2,0),0)</f>
        <v>0</v>
      </c>
      <c r="T27" s="22">
        <f>E27+G27+I27+K27+M27+O27+Q27+S27+0.0000000004</f>
        <v>4.0000000000000001E-10</v>
      </c>
      <c r="U27" s="45"/>
      <c r="V27" s="23">
        <f>IFERROR(VLOOKUP(U27,OCULTA!$C$47:$E$55,3,0),0)</f>
        <v>0</v>
      </c>
      <c r="W27" s="48"/>
      <c r="X27" s="23">
        <f>IFERROR(VLOOKUP(W27,OCULTA!$C$47:$E$55,3,0),0)</f>
        <v>0</v>
      </c>
      <c r="Y27" s="24">
        <f t="shared" si="5"/>
        <v>0</v>
      </c>
      <c r="Z27" s="25">
        <f t="shared" si="6"/>
        <v>4.0040000000000003E-10</v>
      </c>
      <c r="AA27" s="26">
        <f t="shared" si="7"/>
        <v>5</v>
      </c>
    </row>
    <row r="28" spans="2:27" ht="15.6" x14ac:dyDescent="0.3">
      <c r="B28" s="17">
        <f t="shared" si="4"/>
        <v>4</v>
      </c>
      <c r="C28" s="18" t="s">
        <v>61</v>
      </c>
      <c r="D28" s="45"/>
      <c r="E28" s="20">
        <f>IFERROR(VLOOKUP(D28,OCULTA!$C$47:$D$55,2,0),0)</f>
        <v>0</v>
      </c>
      <c r="F28" s="48"/>
      <c r="G28" s="20">
        <f>IFERROR(VLOOKUP(F28,OCULTA!$C$47:$D$55,2,0),0)</f>
        <v>0</v>
      </c>
      <c r="H28" s="48"/>
      <c r="I28" s="20">
        <f>IFERROR(VLOOKUP(H28,OCULTA!$C$47:$D$55,2,0),0)</f>
        <v>0</v>
      </c>
      <c r="J28" s="48"/>
      <c r="K28" s="20">
        <f>IFERROR(VLOOKUP(J28,OCULTA!$C$47:$D$55,2,0),0)</f>
        <v>0</v>
      </c>
      <c r="L28" s="48"/>
      <c r="M28" s="20">
        <f>IFERROR(VLOOKUP(L28,OCULTA!$C$47:$D$55,2,0),0)</f>
        <v>0</v>
      </c>
      <c r="N28" s="48"/>
      <c r="O28" s="20">
        <f>IFERROR(VLOOKUP(N28,OCULTA!$C$47:$D$55,2,0),0)</f>
        <v>0</v>
      </c>
      <c r="P28" s="48"/>
      <c r="Q28" s="20">
        <f>IFERROR(VLOOKUP(P28,OCULTA!$C$47:$D$55,2,0),0)</f>
        <v>0</v>
      </c>
      <c r="R28" s="48"/>
      <c r="S28" s="20">
        <f>IFERROR(VLOOKUP(R28,OCULTA!$C$47:$D$55,2,0),0)</f>
        <v>0</v>
      </c>
      <c r="T28" s="22">
        <f>E28+G28+I28+K28+M28+O28+Q28+S28+0.0000000005</f>
        <v>5.0000000000000003E-10</v>
      </c>
      <c r="U28" s="45"/>
      <c r="V28" s="23">
        <f>IFERROR(VLOOKUP(U28,OCULTA!$C$47:$E$55,3,0),0)</f>
        <v>0</v>
      </c>
      <c r="W28" s="48"/>
      <c r="X28" s="23">
        <f>IFERROR(VLOOKUP(W28,OCULTA!$C$47:$E$55,3,0),0)</f>
        <v>0</v>
      </c>
      <c r="Y28" s="24">
        <f t="shared" si="5"/>
        <v>0</v>
      </c>
      <c r="Z28" s="25">
        <f t="shared" si="6"/>
        <v>5.0050000000000008E-10</v>
      </c>
      <c r="AA28" s="26">
        <f t="shared" si="7"/>
        <v>4</v>
      </c>
    </row>
    <row r="29" spans="2:27" ht="15.6" x14ac:dyDescent="0.3">
      <c r="B29" s="17">
        <f t="shared" si="4"/>
        <v>3</v>
      </c>
      <c r="C29" s="18" t="s">
        <v>62</v>
      </c>
      <c r="D29" s="45"/>
      <c r="E29" s="20">
        <f>IFERROR(VLOOKUP(D29,OCULTA!$C$47:$D$55,2,0),0)</f>
        <v>0</v>
      </c>
      <c r="F29" s="48"/>
      <c r="G29" s="20">
        <f>IFERROR(VLOOKUP(F29,OCULTA!$C$47:$D$55,2,0),0)</f>
        <v>0</v>
      </c>
      <c r="H29" s="48"/>
      <c r="I29" s="20">
        <f>IFERROR(VLOOKUP(H29,OCULTA!$C$47:$D$55,2,0),0)</f>
        <v>0</v>
      </c>
      <c r="J29" s="48"/>
      <c r="K29" s="20">
        <f>IFERROR(VLOOKUP(J29,OCULTA!$C$47:$D$55,2,0),0)</f>
        <v>0</v>
      </c>
      <c r="L29" s="48"/>
      <c r="M29" s="20">
        <f>IFERROR(VLOOKUP(L29,OCULTA!$C$47:$D$55,2,0),0)</f>
        <v>0</v>
      </c>
      <c r="N29" s="48"/>
      <c r="O29" s="20">
        <f>IFERROR(VLOOKUP(N29,OCULTA!$C$47:$D$55,2,0),0)</f>
        <v>0</v>
      </c>
      <c r="P29" s="48"/>
      <c r="Q29" s="20">
        <f>IFERROR(VLOOKUP(P29,OCULTA!$C$47:$D$55,2,0),0)</f>
        <v>0</v>
      </c>
      <c r="R29" s="48"/>
      <c r="S29" s="20">
        <f>IFERROR(VLOOKUP(R29,OCULTA!$C$47:$D$55,2,0),0)</f>
        <v>0</v>
      </c>
      <c r="T29" s="22">
        <f>E29+G29+I29+K29+M29+O29+Q29+S29+0.0000000006</f>
        <v>6E-10</v>
      </c>
      <c r="U29" s="45"/>
      <c r="V29" s="23">
        <f>IFERROR(VLOOKUP(U29,OCULTA!$C$47:$E$55,3,0),0)</f>
        <v>0</v>
      </c>
      <c r="W29" s="48"/>
      <c r="X29" s="23">
        <f>IFERROR(VLOOKUP(W29,OCULTA!$C$47:$E$55,3,0),0)</f>
        <v>0</v>
      </c>
      <c r="Y29" s="24">
        <f t="shared" si="5"/>
        <v>0</v>
      </c>
      <c r="Z29" s="25">
        <f t="shared" si="6"/>
        <v>6.0059999999999997E-10</v>
      </c>
      <c r="AA29" s="26">
        <f t="shared" si="7"/>
        <v>3</v>
      </c>
    </row>
    <row r="30" spans="2:27" ht="15.6" x14ac:dyDescent="0.3">
      <c r="B30" s="17">
        <f t="shared" si="4"/>
        <v>2</v>
      </c>
      <c r="C30" s="18" t="s">
        <v>63</v>
      </c>
      <c r="D30" s="45"/>
      <c r="E30" s="20">
        <f>IFERROR(VLOOKUP(D30,OCULTA!$C$47:$D$55,2,0),0)</f>
        <v>0</v>
      </c>
      <c r="F30" s="48"/>
      <c r="G30" s="20">
        <f>IFERROR(VLOOKUP(F30,OCULTA!$C$47:$D$55,2,0),0)</f>
        <v>0</v>
      </c>
      <c r="H30" s="48"/>
      <c r="I30" s="20">
        <f>IFERROR(VLOOKUP(H30,OCULTA!$C$47:$D$55,2,0),0)</f>
        <v>0</v>
      </c>
      <c r="J30" s="48"/>
      <c r="K30" s="20">
        <f>IFERROR(VLOOKUP(J30,OCULTA!$C$47:$D$55,2,0),0)</f>
        <v>0</v>
      </c>
      <c r="L30" s="48"/>
      <c r="M30" s="20">
        <f>IFERROR(VLOOKUP(L30,OCULTA!$C$47:$D$55,2,0),0)</f>
        <v>0</v>
      </c>
      <c r="N30" s="48"/>
      <c r="O30" s="20">
        <f>IFERROR(VLOOKUP(N30,OCULTA!$C$47:$D$55,2,0),0)</f>
        <v>0</v>
      </c>
      <c r="P30" s="48"/>
      <c r="Q30" s="20">
        <f>IFERROR(VLOOKUP(P30,OCULTA!$C$47:$D$55,2,0),0)</f>
        <v>0</v>
      </c>
      <c r="R30" s="48"/>
      <c r="S30" s="20">
        <f>IFERROR(VLOOKUP(R30,OCULTA!$C$47:$D$55,2,0),0)</f>
        <v>0</v>
      </c>
      <c r="T30" s="22">
        <f>E30+G30+I30+K30+M30+O30+Q30+S30+0.0000000008</f>
        <v>8.0000000000000003E-10</v>
      </c>
      <c r="U30" s="45"/>
      <c r="V30" s="23">
        <f>IFERROR(VLOOKUP(U30,OCULTA!$C$47:$E$55,3,0),0)</f>
        <v>0</v>
      </c>
      <c r="W30" s="48"/>
      <c r="X30" s="23">
        <f>IFERROR(VLOOKUP(W30,OCULTA!$C$47:$E$55,3,0),0)</f>
        <v>0</v>
      </c>
      <c r="Y30" s="24">
        <f t="shared" si="5"/>
        <v>0</v>
      </c>
      <c r="Z30" s="25">
        <f t="shared" si="6"/>
        <v>8.0080000000000007E-10</v>
      </c>
      <c r="AA30" s="26">
        <f t="shared" si="7"/>
        <v>2</v>
      </c>
    </row>
    <row r="31" spans="2:27" ht="16.2" thickBot="1" x14ac:dyDescent="0.35">
      <c r="B31" s="27">
        <f t="shared" si="4"/>
        <v>1</v>
      </c>
      <c r="C31" s="28" t="s">
        <v>64</v>
      </c>
      <c r="D31" s="46"/>
      <c r="E31" s="30">
        <f>IFERROR(VLOOKUP(D31,OCULTA!$C$47:$D$55,2,0),0)</f>
        <v>0</v>
      </c>
      <c r="F31" s="49"/>
      <c r="G31" s="30">
        <f>IFERROR(VLOOKUP(F31,OCULTA!$C$47:$D$55,2,0),0)</f>
        <v>0</v>
      </c>
      <c r="H31" s="49"/>
      <c r="I31" s="30">
        <f>IFERROR(VLOOKUP(H31,OCULTA!$C$47:$D$55,2,0),0)</f>
        <v>0</v>
      </c>
      <c r="J31" s="49"/>
      <c r="K31" s="30">
        <f>IFERROR(VLOOKUP(J31,OCULTA!$C$47:$D$55,2,0),0)</f>
        <v>0</v>
      </c>
      <c r="L31" s="49"/>
      <c r="M31" s="30">
        <f>IFERROR(VLOOKUP(L31,OCULTA!$C$47:$D$55,2,0),0)</f>
        <v>0</v>
      </c>
      <c r="N31" s="49"/>
      <c r="O31" s="30">
        <f>IFERROR(VLOOKUP(N31,OCULTA!$C$47:$D$55,2,0),0)</f>
        <v>0</v>
      </c>
      <c r="P31" s="49"/>
      <c r="Q31" s="30">
        <f>IFERROR(VLOOKUP(P31,OCULTA!$C$47:$D$55,2,0),0)</f>
        <v>0</v>
      </c>
      <c r="R31" s="49"/>
      <c r="S31" s="30">
        <f>IFERROR(VLOOKUP(R31,OCULTA!$C$47:$D$55,2,0),0)</f>
        <v>0</v>
      </c>
      <c r="T31" s="32">
        <f>E31+G31+I31+K31+M31+O31+Q31+S31+0.0000000009</f>
        <v>8.9999999999999999E-10</v>
      </c>
      <c r="U31" s="46"/>
      <c r="V31" s="33">
        <f>IFERROR(VLOOKUP(U31,OCULTA!$C$47:$E$55,3,0),0)</f>
        <v>0</v>
      </c>
      <c r="W31" s="49"/>
      <c r="X31" s="33">
        <f>IFERROR(VLOOKUP(W31,OCULTA!$C$47:$E$55,3,0),0)</f>
        <v>0</v>
      </c>
      <c r="Y31" s="34">
        <f t="shared" si="5"/>
        <v>0</v>
      </c>
      <c r="Z31" s="35">
        <f t="shared" si="6"/>
        <v>9.0089999999999996E-10</v>
      </c>
      <c r="AA31" s="36">
        <f t="shared" si="7"/>
        <v>1</v>
      </c>
    </row>
    <row r="32" spans="2:27" ht="15" thickBot="1" x14ac:dyDescent="0.35">
      <c r="AA32" s="37"/>
    </row>
    <row r="33" spans="2:27" ht="21.75" customHeight="1" thickBot="1" x14ac:dyDescent="0.45">
      <c r="B33" s="60" t="s">
        <v>18</v>
      </c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2"/>
    </row>
    <row r="34" spans="2:27" ht="15" thickBot="1" x14ac:dyDescent="0.35"/>
    <row r="35" spans="2:27" ht="15.6" x14ac:dyDescent="0.3">
      <c r="D35" s="63" t="s">
        <v>13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5" t="s">
        <v>16</v>
      </c>
      <c r="V35" s="66"/>
      <c r="W35" s="66"/>
      <c r="X35" s="66"/>
      <c r="Y35" s="67"/>
      <c r="Z35" s="68" t="s">
        <v>15</v>
      </c>
      <c r="AA35" s="70" t="s">
        <v>12</v>
      </c>
    </row>
    <row r="36" spans="2:27" x14ac:dyDescent="0.3">
      <c r="D36" s="72" t="s">
        <v>3</v>
      </c>
      <c r="E36" s="56"/>
      <c r="F36" s="56" t="s">
        <v>4</v>
      </c>
      <c r="G36" s="56"/>
      <c r="H36" s="56" t="s">
        <v>5</v>
      </c>
      <c r="I36" s="56"/>
      <c r="J36" s="56" t="s">
        <v>6</v>
      </c>
      <c r="K36" s="56"/>
      <c r="L36" s="56" t="s">
        <v>7</v>
      </c>
      <c r="M36" s="56"/>
      <c r="N36" s="56" t="s">
        <v>8</v>
      </c>
      <c r="O36" s="56"/>
      <c r="P36" s="56" t="s">
        <v>9</v>
      </c>
      <c r="Q36" s="56"/>
      <c r="R36" s="56" t="s">
        <v>10</v>
      </c>
      <c r="S36" s="56"/>
      <c r="T36" s="57" t="s">
        <v>15</v>
      </c>
      <c r="U36" s="58" t="s">
        <v>47</v>
      </c>
      <c r="V36" s="59"/>
      <c r="W36" s="59" t="s">
        <v>48</v>
      </c>
      <c r="X36" s="59"/>
      <c r="Y36" s="55" t="s">
        <v>15</v>
      </c>
      <c r="Z36" s="69"/>
      <c r="AA36" s="71"/>
    </row>
    <row r="37" spans="2:27" ht="15" thickBot="1" x14ac:dyDescent="0.35">
      <c r="D37" s="4" t="s">
        <v>12</v>
      </c>
      <c r="E37" s="5" t="s">
        <v>11</v>
      </c>
      <c r="F37" s="6" t="s">
        <v>12</v>
      </c>
      <c r="G37" s="5" t="s">
        <v>11</v>
      </c>
      <c r="H37" s="6" t="s">
        <v>12</v>
      </c>
      <c r="I37" s="5" t="s">
        <v>11</v>
      </c>
      <c r="J37" s="6" t="s">
        <v>12</v>
      </c>
      <c r="K37" s="5" t="s">
        <v>11</v>
      </c>
      <c r="L37" s="6" t="s">
        <v>12</v>
      </c>
      <c r="M37" s="5" t="s">
        <v>11</v>
      </c>
      <c r="N37" s="6" t="s">
        <v>12</v>
      </c>
      <c r="O37" s="5" t="s">
        <v>11</v>
      </c>
      <c r="P37" s="6" t="s">
        <v>12</v>
      </c>
      <c r="Q37" s="5" t="s">
        <v>11</v>
      </c>
      <c r="R37" s="6" t="s">
        <v>12</v>
      </c>
      <c r="S37" s="5" t="s">
        <v>11</v>
      </c>
      <c r="T37" s="57"/>
      <c r="U37" s="4" t="s">
        <v>12</v>
      </c>
      <c r="V37" s="5" t="s">
        <v>11</v>
      </c>
      <c r="W37" s="6" t="s">
        <v>12</v>
      </c>
      <c r="X37" s="5" t="s">
        <v>11</v>
      </c>
      <c r="Y37" s="55"/>
      <c r="Z37" s="69"/>
      <c r="AA37" s="71"/>
    </row>
    <row r="38" spans="2:27" ht="15.6" x14ac:dyDescent="0.3">
      <c r="B38" s="7">
        <f>AA38</f>
        <v>8</v>
      </c>
      <c r="C38" s="8" t="str">
        <f>VLOOKUP(1,$B$10:$C$17,2,0)</f>
        <v>Sonia y Selena</v>
      </c>
      <c r="D38" s="44"/>
      <c r="E38" s="10">
        <f>IFERROR(VLOOKUP(D38,OCULTA!$G$47:$H$54,2,0),0)</f>
        <v>0</v>
      </c>
      <c r="F38" s="47"/>
      <c r="G38" s="10">
        <f>IFERROR(VLOOKUP(F38,OCULTA!$G$47:$H$54,2,0),0)</f>
        <v>0</v>
      </c>
      <c r="H38" s="47"/>
      <c r="I38" s="10">
        <f>IFERROR(VLOOKUP(H38,OCULTA!$G$47:$H$54,2,0),0)</f>
        <v>0</v>
      </c>
      <c r="J38" s="47"/>
      <c r="K38" s="10">
        <f>IFERROR(VLOOKUP(J38,OCULTA!$G$47:$H$54,2,0),0)</f>
        <v>0</v>
      </c>
      <c r="L38" s="47"/>
      <c r="M38" s="10">
        <f>IFERROR(VLOOKUP(L38,OCULTA!$G$47:$H$54,2,0),0)</f>
        <v>0</v>
      </c>
      <c r="N38" s="47"/>
      <c r="O38" s="10">
        <f>IFERROR(VLOOKUP(N38,OCULTA!$G$47:$H$54,2,0),0)</f>
        <v>0</v>
      </c>
      <c r="P38" s="47"/>
      <c r="Q38" s="10">
        <f>IFERROR(VLOOKUP(P38,OCULTA!$G$47:$H$54,2,0),0)</f>
        <v>0</v>
      </c>
      <c r="R38" s="47"/>
      <c r="S38" s="10">
        <f>IFERROR(VLOOKUP(R38,OCULTA!$G$47:$H$54,2,0),0)</f>
        <v>0</v>
      </c>
      <c r="T38" s="12">
        <f>E38+G38+I38+K38+M38+O38+Q38+S38+0.0000000001</f>
        <v>1E-10</v>
      </c>
      <c r="U38" s="44"/>
      <c r="V38" s="13">
        <f>IFERROR(VLOOKUP(U38,OCULTA!$G$47:$I$54,3,0),0)</f>
        <v>0</v>
      </c>
      <c r="W38" s="47"/>
      <c r="X38" s="13">
        <f>IFERROR(VLOOKUP(W38,OCULTA!$G$47:$I$54,3,0),0)</f>
        <v>0</v>
      </c>
      <c r="Y38" s="14">
        <f>V38+X38</f>
        <v>0</v>
      </c>
      <c r="Z38" s="38">
        <f>T38+Y38+T38/10000</f>
        <v>1.0001E-10</v>
      </c>
      <c r="AA38" s="39">
        <f>RANK(Z38,$Z$38:$Z$45,0)</f>
        <v>8</v>
      </c>
    </row>
    <row r="39" spans="2:27" ht="15.6" x14ac:dyDescent="0.3">
      <c r="B39" s="17">
        <f t="shared" ref="B39:B45" si="8">AA39</f>
        <v>7</v>
      </c>
      <c r="C39" s="18" t="str">
        <f>VLOOKUP(2,$B$10:$C$17,2,0)</f>
        <v>Lachispa</v>
      </c>
      <c r="D39" s="45"/>
      <c r="E39" s="20">
        <f>IFERROR(VLOOKUP(D39,OCULTA!$G$47:$H$54,2,0),0)</f>
        <v>0</v>
      </c>
      <c r="F39" s="48"/>
      <c r="G39" s="20">
        <f>IFERROR(VLOOKUP(F39,OCULTA!$G$47:$H$54,2,0),0)</f>
        <v>0</v>
      </c>
      <c r="H39" s="48"/>
      <c r="I39" s="20">
        <f>IFERROR(VLOOKUP(H39,OCULTA!$G$47:$H$54,2,0),0)</f>
        <v>0</v>
      </c>
      <c r="J39" s="48"/>
      <c r="K39" s="20">
        <f>IFERROR(VLOOKUP(J39,OCULTA!$G$47:$H$54,2,0),0)</f>
        <v>0</v>
      </c>
      <c r="L39" s="48"/>
      <c r="M39" s="20">
        <f>IFERROR(VLOOKUP(L39,OCULTA!$G$47:$H$54,2,0),0)</f>
        <v>0</v>
      </c>
      <c r="N39" s="48"/>
      <c r="O39" s="20">
        <f>IFERROR(VLOOKUP(N39,OCULTA!$G$47:$H$54,2,0),0)</f>
        <v>0</v>
      </c>
      <c r="P39" s="48"/>
      <c r="Q39" s="20">
        <f>IFERROR(VLOOKUP(P39,OCULTA!$G$47:$H$54,2,0),0)</f>
        <v>0</v>
      </c>
      <c r="R39" s="48"/>
      <c r="S39" s="20">
        <f>IFERROR(VLOOKUP(R39,OCULTA!$G$47:$H$54,2,0),0)</f>
        <v>0</v>
      </c>
      <c r="T39" s="22">
        <f>E39+G39+I39+K39+M39+O39+Q39+S39+0.0000000002</f>
        <v>2.0000000000000001E-10</v>
      </c>
      <c r="U39" s="45"/>
      <c r="V39" s="23">
        <f>IFERROR(VLOOKUP(U39,OCULTA!$G$47:$I$54,3,0),0)</f>
        <v>0</v>
      </c>
      <c r="W39" s="48"/>
      <c r="X39" s="23">
        <f>IFERROR(VLOOKUP(W39,OCULTA!$G$47:$I$54,3,0),0)</f>
        <v>0</v>
      </c>
      <c r="Y39" s="24">
        <f t="shared" ref="Y39:Y44" si="9">V39+X39</f>
        <v>0</v>
      </c>
      <c r="Z39" s="40">
        <f t="shared" ref="Z39:Z44" si="10">T39+Y39+T39/10000</f>
        <v>2.0002E-10</v>
      </c>
      <c r="AA39" s="41">
        <f t="shared" ref="AA39:AA45" si="11">RANK(Z39,$Z$38:$Z$45,0)</f>
        <v>7</v>
      </c>
    </row>
    <row r="40" spans="2:27" ht="15.6" x14ac:dyDescent="0.3">
      <c r="B40" s="17">
        <f t="shared" si="8"/>
        <v>6</v>
      </c>
      <c r="C40" s="18" t="str">
        <f>VLOOKUP(3,$B$10:$C$17,2,0)</f>
        <v>K!ngdom</v>
      </c>
      <c r="D40" s="45"/>
      <c r="E40" s="20">
        <f>IFERROR(VLOOKUP(D40,OCULTA!$G$47:$H$54,2,0),0)</f>
        <v>0</v>
      </c>
      <c r="F40" s="48"/>
      <c r="G40" s="20">
        <f>IFERROR(VLOOKUP(F40,OCULTA!$G$47:$H$54,2,0),0)</f>
        <v>0</v>
      </c>
      <c r="H40" s="48"/>
      <c r="I40" s="20">
        <f>IFERROR(VLOOKUP(H40,OCULTA!$G$47:$H$54,2,0),0)</f>
        <v>0</v>
      </c>
      <c r="J40" s="48"/>
      <c r="K40" s="20">
        <f>IFERROR(VLOOKUP(J40,OCULTA!$G$47:$H$54,2,0),0)</f>
        <v>0</v>
      </c>
      <c r="L40" s="48"/>
      <c r="M40" s="20">
        <f>IFERROR(VLOOKUP(L40,OCULTA!$G$47:$H$54,2,0),0)</f>
        <v>0</v>
      </c>
      <c r="N40" s="48"/>
      <c r="O40" s="20">
        <f>IFERROR(VLOOKUP(N40,OCULTA!$G$47:$H$54,2,0),0)</f>
        <v>0</v>
      </c>
      <c r="P40" s="48"/>
      <c r="Q40" s="20">
        <f>IFERROR(VLOOKUP(P40,OCULTA!$G$47:$H$54,2,0),0)</f>
        <v>0</v>
      </c>
      <c r="R40" s="48"/>
      <c r="S40" s="20">
        <f>IFERROR(VLOOKUP(R40,OCULTA!$G$47:$H$54,2,0),0)</f>
        <v>0</v>
      </c>
      <c r="T40" s="22">
        <f>E40+G40+I40+K40+M40+O40+Q40+S40+0.0000000003</f>
        <v>3E-10</v>
      </c>
      <c r="U40" s="45"/>
      <c r="V40" s="23">
        <f>IFERROR(VLOOKUP(U40,OCULTA!$G$47:$I$54,3,0),0)</f>
        <v>0</v>
      </c>
      <c r="W40" s="48"/>
      <c r="X40" s="23">
        <f>IFERROR(VLOOKUP(W40,OCULTA!$G$47:$I$54,3,0),0)</f>
        <v>0</v>
      </c>
      <c r="Y40" s="24">
        <f>V40+X40</f>
        <v>0</v>
      </c>
      <c r="Z40" s="40">
        <f>T40+Y40+T40/10000</f>
        <v>3.0003E-10</v>
      </c>
      <c r="AA40" s="41">
        <f>RANK(Z40,$Z$38:$Z$45,0)</f>
        <v>6</v>
      </c>
    </row>
    <row r="41" spans="2:27" ht="15.6" x14ac:dyDescent="0.3">
      <c r="B41" s="17">
        <f t="shared" si="8"/>
        <v>5</v>
      </c>
      <c r="C41" s="18" t="str">
        <f>VLOOKUP(4,$B$10:$C$17,2,0)</f>
        <v>Kuve</v>
      </c>
      <c r="D41" s="45"/>
      <c r="E41" s="20">
        <f>IFERROR(VLOOKUP(D41,OCULTA!$G$47:$H$54,2,0),0)</f>
        <v>0</v>
      </c>
      <c r="F41" s="48"/>
      <c r="G41" s="20">
        <f>IFERROR(VLOOKUP(F41,OCULTA!$G$47:$H$54,2,0),0)</f>
        <v>0</v>
      </c>
      <c r="H41" s="48"/>
      <c r="I41" s="20">
        <f>IFERROR(VLOOKUP(H41,OCULTA!$G$47:$H$54,2,0),0)</f>
        <v>0</v>
      </c>
      <c r="J41" s="48"/>
      <c r="K41" s="20">
        <f>IFERROR(VLOOKUP(J41,OCULTA!$G$47:$H$54,2,0),0)</f>
        <v>0</v>
      </c>
      <c r="L41" s="48"/>
      <c r="M41" s="20">
        <f>IFERROR(VLOOKUP(L41,OCULTA!$G$47:$H$54,2,0),0)</f>
        <v>0</v>
      </c>
      <c r="N41" s="48"/>
      <c r="O41" s="20">
        <f>IFERROR(VLOOKUP(N41,OCULTA!$G$47:$H$54,2,0),0)</f>
        <v>0</v>
      </c>
      <c r="P41" s="48"/>
      <c r="Q41" s="20">
        <f>IFERROR(VLOOKUP(P41,OCULTA!$G$47:$H$54,2,0),0)</f>
        <v>0</v>
      </c>
      <c r="R41" s="48"/>
      <c r="S41" s="20">
        <f>IFERROR(VLOOKUP(R41,OCULTA!$G$47:$H$54,2,0),0)</f>
        <v>0</v>
      </c>
      <c r="T41" s="22">
        <f>E41+G41+I41+K41+M41+O41+Q41+S41+0.0000000004</f>
        <v>4.0000000000000001E-10</v>
      </c>
      <c r="U41" s="45"/>
      <c r="V41" s="23">
        <f>IFERROR(VLOOKUP(U41,OCULTA!$G$47:$I$54,3,0),0)</f>
        <v>0</v>
      </c>
      <c r="W41" s="48"/>
      <c r="X41" s="23">
        <f>IFERROR(VLOOKUP(W41,OCULTA!$G$47:$I$54,3,0),0)</f>
        <v>0</v>
      </c>
      <c r="Y41" s="24">
        <f t="shared" si="9"/>
        <v>0</v>
      </c>
      <c r="Z41" s="40">
        <f t="shared" si="10"/>
        <v>4.0004E-10</v>
      </c>
      <c r="AA41" s="41">
        <f t="shared" si="11"/>
        <v>5</v>
      </c>
    </row>
    <row r="42" spans="2:27" ht="15.6" x14ac:dyDescent="0.3">
      <c r="B42" s="17">
        <f t="shared" si="8"/>
        <v>4</v>
      </c>
      <c r="C42" s="18" t="str">
        <f>VLOOKUP(1,$B$24:$C$31,2,0)</f>
        <v>Melody</v>
      </c>
      <c r="D42" s="45"/>
      <c r="E42" s="20">
        <f>IFERROR(VLOOKUP(D42,OCULTA!$G$47:$H$54,2,0),0)</f>
        <v>0</v>
      </c>
      <c r="F42" s="48"/>
      <c r="G42" s="20">
        <f>IFERROR(VLOOKUP(F42,OCULTA!$G$47:$H$54,2,0),0)</f>
        <v>0</v>
      </c>
      <c r="H42" s="48"/>
      <c r="I42" s="20">
        <f>IFERROR(VLOOKUP(H42,OCULTA!$G$47:$H$54,2,0),0)</f>
        <v>0</v>
      </c>
      <c r="J42" s="48"/>
      <c r="K42" s="20">
        <f>IFERROR(VLOOKUP(J42,OCULTA!$G$47:$H$54,2,0),0)</f>
        <v>0</v>
      </c>
      <c r="L42" s="48"/>
      <c r="M42" s="20">
        <f>IFERROR(VLOOKUP(L42,OCULTA!$G$47:$H$54,2,0),0)</f>
        <v>0</v>
      </c>
      <c r="N42" s="48"/>
      <c r="O42" s="20">
        <f>IFERROR(VLOOKUP(N42,OCULTA!$G$47:$H$54,2,0),0)</f>
        <v>0</v>
      </c>
      <c r="P42" s="48"/>
      <c r="Q42" s="20">
        <f>IFERROR(VLOOKUP(P42,OCULTA!$G$47:$H$54,2,0),0)</f>
        <v>0</v>
      </c>
      <c r="R42" s="48"/>
      <c r="S42" s="20">
        <f>IFERROR(VLOOKUP(R42,OCULTA!$G$47:$H$54,2,0),0)</f>
        <v>0</v>
      </c>
      <c r="T42" s="22">
        <f>E42+G42+I42+K42+M42+O42+Q42+S42+0.0000000005</f>
        <v>5.0000000000000003E-10</v>
      </c>
      <c r="U42" s="45"/>
      <c r="V42" s="23">
        <f>IFERROR(VLOOKUP(U42,OCULTA!$G$47:$I$54,3,0),0)</f>
        <v>0</v>
      </c>
      <c r="W42" s="48"/>
      <c r="X42" s="23">
        <f>IFERROR(VLOOKUP(W42,OCULTA!$G$47:$I$54,3,0),0)</f>
        <v>0</v>
      </c>
      <c r="Y42" s="24">
        <f t="shared" si="9"/>
        <v>0</v>
      </c>
      <c r="Z42" s="40">
        <f t="shared" si="10"/>
        <v>5.0005000000000005E-10</v>
      </c>
      <c r="AA42" s="41">
        <f t="shared" si="11"/>
        <v>4</v>
      </c>
    </row>
    <row r="43" spans="2:27" ht="15.6" x14ac:dyDescent="0.3">
      <c r="B43" s="17">
        <f t="shared" si="8"/>
        <v>3</v>
      </c>
      <c r="C43" s="18" t="str">
        <f>VLOOKUP(2,$B$24:$C$31,2,0)</f>
        <v>Mel Ömana</v>
      </c>
      <c r="D43" s="45"/>
      <c r="E43" s="20">
        <f>IFERROR(VLOOKUP(D43,OCULTA!$G$47:$H$54,2,0),0)</f>
        <v>0</v>
      </c>
      <c r="F43" s="48"/>
      <c r="G43" s="20">
        <f>IFERROR(VLOOKUP(F43,OCULTA!$G$47:$H$54,2,0),0)</f>
        <v>0</v>
      </c>
      <c r="H43" s="48"/>
      <c r="I43" s="20">
        <f>IFERROR(VLOOKUP(H43,OCULTA!$G$47:$H$54,2,0),0)</f>
        <v>0</v>
      </c>
      <c r="J43" s="48"/>
      <c r="K43" s="20">
        <f>IFERROR(VLOOKUP(J43,OCULTA!$G$47:$H$54,2,0),0)</f>
        <v>0</v>
      </c>
      <c r="L43" s="48"/>
      <c r="M43" s="20">
        <f>IFERROR(VLOOKUP(L43,OCULTA!$G$47:$H$54,2,0),0)</f>
        <v>0</v>
      </c>
      <c r="N43" s="48"/>
      <c r="O43" s="20">
        <f>IFERROR(VLOOKUP(N43,OCULTA!$G$47:$H$54,2,0),0)</f>
        <v>0</v>
      </c>
      <c r="P43" s="48"/>
      <c r="Q43" s="20">
        <f>IFERROR(VLOOKUP(P43,OCULTA!$G$47:$H$54,2,0),0)</f>
        <v>0</v>
      </c>
      <c r="R43" s="48"/>
      <c r="S43" s="20">
        <f>IFERROR(VLOOKUP(R43,OCULTA!$G$47:$H$54,2,0),0)</f>
        <v>0</v>
      </c>
      <c r="T43" s="22">
        <f>E43+G43+I43+K43+M43+O43+Q43+S43+0.0000000006</f>
        <v>6E-10</v>
      </c>
      <c r="U43" s="45"/>
      <c r="V43" s="23">
        <f>IFERROR(VLOOKUP(U43,OCULTA!$G$47:$I$54,3,0),0)</f>
        <v>0</v>
      </c>
      <c r="W43" s="48"/>
      <c r="X43" s="23">
        <f>IFERROR(VLOOKUP(W43,OCULTA!$G$47:$I$54,3,0),0)</f>
        <v>0</v>
      </c>
      <c r="Y43" s="24">
        <f t="shared" si="9"/>
        <v>0</v>
      </c>
      <c r="Z43" s="40">
        <f t="shared" si="10"/>
        <v>6.0005999999999999E-10</v>
      </c>
      <c r="AA43" s="41">
        <f t="shared" si="11"/>
        <v>3</v>
      </c>
    </row>
    <row r="44" spans="2:27" ht="15.6" x14ac:dyDescent="0.3">
      <c r="B44" s="17">
        <f t="shared" si="8"/>
        <v>2</v>
      </c>
      <c r="C44" s="18" t="str">
        <f>VLOOKUP(3,$B$24:$C$31,2,0)</f>
        <v>Mawot</v>
      </c>
      <c r="D44" s="45"/>
      <c r="E44" s="20">
        <f>IFERROR(VLOOKUP(D44,OCULTA!$G$47:$H$54,2,0),0)</f>
        <v>0</v>
      </c>
      <c r="F44" s="48"/>
      <c r="G44" s="20">
        <f>IFERROR(VLOOKUP(F44,OCULTA!$G$47:$H$54,2,0),0)</f>
        <v>0</v>
      </c>
      <c r="H44" s="48"/>
      <c r="I44" s="20">
        <f>IFERROR(VLOOKUP(H44,OCULTA!$G$47:$H$54,2,0),0)</f>
        <v>0</v>
      </c>
      <c r="J44" s="48"/>
      <c r="K44" s="20">
        <f>IFERROR(VLOOKUP(J44,OCULTA!$G$47:$H$54,2,0),0)</f>
        <v>0</v>
      </c>
      <c r="L44" s="48"/>
      <c r="M44" s="20">
        <f>IFERROR(VLOOKUP(L44,OCULTA!$G$47:$H$54,2,0),0)</f>
        <v>0</v>
      </c>
      <c r="N44" s="48"/>
      <c r="O44" s="20">
        <f>IFERROR(VLOOKUP(N44,OCULTA!$G$47:$H$54,2,0),0)</f>
        <v>0</v>
      </c>
      <c r="P44" s="48"/>
      <c r="Q44" s="20">
        <f>IFERROR(VLOOKUP(P44,OCULTA!$G$47:$H$54,2,0),0)</f>
        <v>0</v>
      </c>
      <c r="R44" s="48"/>
      <c r="S44" s="20">
        <f>IFERROR(VLOOKUP(R44,OCULTA!$G$47:$H$54,2,0),0)</f>
        <v>0</v>
      </c>
      <c r="T44" s="22">
        <f>E44+G44+I44+K44+M44+O44+Q44+S44+0.0000000007</f>
        <v>6.9999999999999996E-10</v>
      </c>
      <c r="U44" s="45"/>
      <c r="V44" s="23">
        <f>IFERROR(VLOOKUP(U44,OCULTA!$G$47:$I$54,3,0),0)</f>
        <v>0</v>
      </c>
      <c r="W44" s="48"/>
      <c r="X44" s="23">
        <f>IFERROR(VLOOKUP(W44,OCULTA!$G$47:$I$54,3,0),0)</f>
        <v>0</v>
      </c>
      <c r="Y44" s="24">
        <f t="shared" si="9"/>
        <v>0</v>
      </c>
      <c r="Z44" s="40">
        <f t="shared" si="10"/>
        <v>7.0006999999999994E-10</v>
      </c>
      <c r="AA44" s="41">
        <f t="shared" si="11"/>
        <v>2</v>
      </c>
    </row>
    <row r="45" spans="2:27" ht="16.2" thickBot="1" x14ac:dyDescent="0.35">
      <c r="B45" s="27">
        <f t="shared" si="8"/>
        <v>1</v>
      </c>
      <c r="C45" s="28" t="str">
        <f>VLOOKUP(4,$B$24:$C$31,2,0)</f>
        <v>J Kbello</v>
      </c>
      <c r="D45" s="46"/>
      <c r="E45" s="30">
        <f>IFERROR(VLOOKUP(D45,OCULTA!$G$47:$H$54,2,0),0)</f>
        <v>0</v>
      </c>
      <c r="F45" s="49"/>
      <c r="G45" s="30">
        <f>IFERROR(VLOOKUP(F45,OCULTA!$G$47:$H$54,2,0),0)</f>
        <v>0</v>
      </c>
      <c r="H45" s="49"/>
      <c r="I45" s="30">
        <f>IFERROR(VLOOKUP(H45,OCULTA!$G$47:$H$54,2,0),0)</f>
        <v>0</v>
      </c>
      <c r="J45" s="49"/>
      <c r="K45" s="30">
        <f>IFERROR(VLOOKUP(J45,OCULTA!$G$47:$H$54,2,0),0)</f>
        <v>0</v>
      </c>
      <c r="L45" s="49"/>
      <c r="M45" s="30">
        <f>IFERROR(VLOOKUP(L45,OCULTA!$G$47:$H$54,2,0),0)</f>
        <v>0</v>
      </c>
      <c r="N45" s="49"/>
      <c r="O45" s="30">
        <f>IFERROR(VLOOKUP(N45,OCULTA!$G$47:$H$54,2,0),0)</f>
        <v>0</v>
      </c>
      <c r="P45" s="49"/>
      <c r="Q45" s="30">
        <f>IFERROR(VLOOKUP(P45,OCULTA!$G$47:$H$54,2,0),0)</f>
        <v>0</v>
      </c>
      <c r="R45" s="49"/>
      <c r="S45" s="30">
        <f>IFERROR(VLOOKUP(R45,OCULTA!$G$47:$H$54,2,0),0)</f>
        <v>0</v>
      </c>
      <c r="T45" s="32">
        <f>E45+G45+I45+K45+M45+O45+Q45+S45+0.0000000008</f>
        <v>8.0000000000000003E-10</v>
      </c>
      <c r="U45" s="46"/>
      <c r="V45" s="33">
        <f>IFERROR(VLOOKUP(U45,OCULTA!$G$47:$I$54,3,0),0)</f>
        <v>0</v>
      </c>
      <c r="W45" s="49"/>
      <c r="X45" s="33">
        <f>IFERROR(VLOOKUP(W45,OCULTA!$G$47:$I$54,3,0),0)</f>
        <v>0</v>
      </c>
      <c r="Y45" s="34">
        <f>V45+X45</f>
        <v>0</v>
      </c>
      <c r="Z45" s="42">
        <f>T45+Y45+T45/10000</f>
        <v>8.0007999999999999E-10</v>
      </c>
      <c r="AA45" s="43">
        <f t="shared" si="11"/>
        <v>1</v>
      </c>
    </row>
  </sheetData>
  <sheetProtection algorithmName="SHA-512" hashValue="DLgjETDHiOg0aFee7gxftEltiRZPjABaG+5PnpxKJJQa+cH1JP/uQhk6+/CxJkpv5LUgxpMYH5QdxqoQ3B/s8w==" saltValue="fTY03eK6T9Dor8zsNivRdg==" spinCount="100000" sheet="1" objects="1" scenarios="1"/>
  <mergeCells count="52">
    <mergeCell ref="B2:AA2"/>
    <mergeCell ref="B5:AA5"/>
    <mergeCell ref="D7:T7"/>
    <mergeCell ref="U7:Y7"/>
    <mergeCell ref="Z7:Z9"/>
    <mergeCell ref="AA7:AA9"/>
    <mergeCell ref="D8:E8"/>
    <mergeCell ref="F8:G8"/>
    <mergeCell ref="H8:I8"/>
    <mergeCell ref="J8:K8"/>
    <mergeCell ref="W8:X8"/>
    <mergeCell ref="Y8:Y9"/>
    <mergeCell ref="L8:M8"/>
    <mergeCell ref="N8:O8"/>
    <mergeCell ref="P8:Q8"/>
    <mergeCell ref="R8:S8"/>
    <mergeCell ref="T22:T23"/>
    <mergeCell ref="B19:AA19"/>
    <mergeCell ref="D21:T21"/>
    <mergeCell ref="U21:Y21"/>
    <mergeCell ref="Z21:Z23"/>
    <mergeCell ref="AA21:AA23"/>
    <mergeCell ref="D22:E22"/>
    <mergeCell ref="F22:G22"/>
    <mergeCell ref="H22:I22"/>
    <mergeCell ref="J22:K22"/>
    <mergeCell ref="L22:M22"/>
    <mergeCell ref="N22:O22"/>
    <mergeCell ref="P22:Q22"/>
    <mergeCell ref="R22:S22"/>
    <mergeCell ref="T8:T9"/>
    <mergeCell ref="U8:V8"/>
    <mergeCell ref="U22:V22"/>
    <mergeCell ref="W22:X22"/>
    <mergeCell ref="R36:S36"/>
    <mergeCell ref="B33:AA33"/>
    <mergeCell ref="D35:T35"/>
    <mergeCell ref="U35:Y35"/>
    <mergeCell ref="Z35:Z37"/>
    <mergeCell ref="AA35:AA37"/>
    <mergeCell ref="D36:E36"/>
    <mergeCell ref="F36:G36"/>
    <mergeCell ref="T36:T37"/>
    <mergeCell ref="U36:V36"/>
    <mergeCell ref="W36:X36"/>
    <mergeCell ref="Y22:Y23"/>
    <mergeCell ref="Y36:Y37"/>
    <mergeCell ref="H36:I36"/>
    <mergeCell ref="J36:K36"/>
    <mergeCell ref="L36:M36"/>
    <mergeCell ref="N36:O36"/>
    <mergeCell ref="P36:Q36"/>
  </mergeCells>
  <conditionalFormatting sqref="B10:B17 AA10:AA17 B24:B31 AA24:AA31">
    <cfRule type="cellIs" dxfId="29" priority="6" operator="between">
      <formula>1</formula>
      <formula>4</formula>
    </cfRule>
    <cfRule type="cellIs" dxfId="28" priority="7" operator="equal">
      <formula>1</formula>
    </cfRule>
  </conditionalFormatting>
  <conditionalFormatting sqref="B38:B45">
    <cfRule type="cellIs" dxfId="27" priority="8" operator="equal">
      <formula>1</formula>
    </cfRule>
  </conditionalFormatting>
  <conditionalFormatting sqref="D10:S17 D24:S31">
    <cfRule type="cellIs" dxfId="26" priority="5" operator="equal">
      <formula>12</formula>
    </cfRule>
  </conditionalFormatting>
  <conditionalFormatting sqref="D38:S45">
    <cfRule type="cellIs" dxfId="25" priority="3" operator="equal">
      <formula>12</formula>
    </cfRule>
  </conditionalFormatting>
  <conditionalFormatting sqref="V10:X17 V24:X31">
    <cfRule type="cellIs" dxfId="24" priority="4" operator="equal">
      <formula>40</formula>
    </cfRule>
  </conditionalFormatting>
  <conditionalFormatting sqref="V38:X45">
    <cfRule type="cellIs" dxfId="23" priority="2" operator="equal">
      <formula>40</formula>
    </cfRule>
  </conditionalFormatting>
  <conditionalFormatting sqref="AA38:AA45">
    <cfRule type="cellIs" dxfId="22" priority="1" operator="equal">
      <formula>1</formula>
    </cfRule>
  </conditionalFormatting>
  <pageMargins left="0.7" right="0.7" top="0.75" bottom="0.75" header="0.3" footer="0.3"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C7D05-3C09-4D6A-82E2-F63F4FBE1632}">
  <dimension ref="B1:M51"/>
  <sheetViews>
    <sheetView showGridLines="0" workbookViewId="0">
      <selection activeCell="B2" sqref="B2:M2"/>
    </sheetView>
  </sheetViews>
  <sheetFormatPr baseColWidth="10" defaultColWidth="9.109375" defaultRowHeight="14.4" x14ac:dyDescent="0.3"/>
  <cols>
    <col min="1" max="1" width="2.33203125" style="2" customWidth="1"/>
    <col min="2" max="2" width="3.77734375" style="2" customWidth="1"/>
    <col min="3" max="3" width="16.6640625" style="2" bestFit="1" customWidth="1"/>
    <col min="4" max="4" width="15.77734375" style="2" customWidth="1"/>
    <col min="5" max="5" width="7.6640625" style="2" customWidth="1"/>
    <col min="6" max="6" width="5.77734375" style="2" customWidth="1"/>
    <col min="7" max="7" width="15.77734375" style="2" customWidth="1"/>
    <col min="8" max="8" width="7.6640625" style="2" customWidth="1"/>
    <col min="9" max="9" width="15.77734375" style="2" customWidth="1"/>
    <col min="10" max="10" width="7.6640625" style="2" customWidth="1"/>
    <col min="11" max="11" width="5.77734375" style="2" customWidth="1"/>
    <col min="12" max="12" width="15.77734375" style="2" customWidth="1"/>
    <col min="13" max="13" width="5.77734375" style="2" customWidth="1"/>
    <col min="14" max="16384" width="9.109375" style="2"/>
  </cols>
  <sheetData>
    <row r="1" spans="2:13" ht="15" thickBot="1" x14ac:dyDescent="0.35"/>
    <row r="2" spans="2:13" ht="58.5" customHeight="1" thickBot="1" x14ac:dyDescent="0.5">
      <c r="B2" s="76" t="s">
        <v>65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8"/>
    </row>
    <row r="3" spans="2:13" x14ac:dyDescent="0.3">
      <c r="C3" s="3"/>
    </row>
    <row r="4" spans="2:13" ht="15" thickBot="1" x14ac:dyDescent="0.35">
      <c r="C4" s="3"/>
    </row>
    <row r="5" spans="2:13" ht="18.75" customHeight="1" thickBot="1" x14ac:dyDescent="0.35">
      <c r="B5" s="73" t="s">
        <v>2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75"/>
    </row>
    <row r="6" spans="2:13" ht="15" thickBot="1" x14ac:dyDescent="0.35"/>
    <row r="7" spans="2:13" ht="15.6" x14ac:dyDescent="0.3">
      <c r="D7" s="63" t="s">
        <v>13</v>
      </c>
      <c r="E7" s="64"/>
      <c r="F7" s="64"/>
      <c r="G7" s="65" t="s">
        <v>16</v>
      </c>
      <c r="H7" s="66"/>
      <c r="I7" s="66"/>
      <c r="J7" s="66"/>
      <c r="K7" s="67"/>
      <c r="L7" s="68" t="s">
        <v>15</v>
      </c>
      <c r="M7" s="70" t="s">
        <v>12</v>
      </c>
    </row>
    <row r="8" spans="2:13" x14ac:dyDescent="0.3">
      <c r="D8" s="72" t="s">
        <v>13</v>
      </c>
      <c r="E8" s="56"/>
      <c r="F8" s="57" t="s">
        <v>15</v>
      </c>
      <c r="G8" s="58" t="s">
        <v>47</v>
      </c>
      <c r="H8" s="59"/>
      <c r="I8" s="59" t="s">
        <v>48</v>
      </c>
      <c r="J8" s="59"/>
      <c r="K8" s="55" t="s">
        <v>15</v>
      </c>
      <c r="L8" s="69"/>
      <c r="M8" s="71"/>
    </row>
    <row r="9" spans="2:13" ht="15" thickBot="1" x14ac:dyDescent="0.35">
      <c r="D9" s="51" t="s">
        <v>12</v>
      </c>
      <c r="E9" s="6" t="s">
        <v>11</v>
      </c>
      <c r="F9" s="57"/>
      <c r="G9" s="4" t="s">
        <v>12</v>
      </c>
      <c r="H9" s="5" t="s">
        <v>11</v>
      </c>
      <c r="I9" s="6" t="s">
        <v>12</v>
      </c>
      <c r="J9" s="5" t="s">
        <v>11</v>
      </c>
      <c r="K9" s="55"/>
      <c r="L9" s="69"/>
      <c r="M9" s="71"/>
    </row>
    <row r="10" spans="2:13" ht="15.6" x14ac:dyDescent="0.3">
      <c r="B10" s="7">
        <f t="shared" ref="B10:B17" si="0">M10</f>
        <v>8</v>
      </c>
      <c r="C10" s="8" t="s">
        <v>49</v>
      </c>
      <c r="D10" s="52" t="str">
        <f>IFERROR(RANK(E10,$E$10:$E$17),"")</f>
        <v/>
      </c>
      <c r="E10" s="47"/>
      <c r="F10" s="12">
        <f>E10+0.00000000001</f>
        <v>9.9999999999999994E-12</v>
      </c>
      <c r="G10" s="44"/>
      <c r="H10" s="13">
        <f>IFERROR(VLOOKUP(G10,OCULTA!$C$47:$E$55,3,0),0)</f>
        <v>0</v>
      </c>
      <c r="I10" s="47"/>
      <c r="J10" s="13">
        <f>IFERROR(VLOOKUP(I10,OCULTA!$C$47:$E$55,3,0),0)</f>
        <v>0</v>
      </c>
      <c r="K10" s="14">
        <f>H10+J10</f>
        <v>0</v>
      </c>
      <c r="L10" s="15">
        <f>F10+K10+F10/1000</f>
        <v>1.001E-11</v>
      </c>
      <c r="M10" s="16">
        <f t="shared" ref="M10:M17" si="1">RANK(L10,$L$10:$L$17,0)</f>
        <v>8</v>
      </c>
    </row>
    <row r="11" spans="2:13" ht="15.6" x14ac:dyDescent="0.3">
      <c r="B11" s="17">
        <f t="shared" si="0"/>
        <v>7</v>
      </c>
      <c r="C11" s="18" t="s">
        <v>50</v>
      </c>
      <c r="D11" s="53" t="str">
        <f t="shared" ref="D11:D17" si="2">IFERROR(RANK(E11,$E$10:$E$17),"")</f>
        <v/>
      </c>
      <c r="E11" s="48"/>
      <c r="F11" s="22">
        <f>E11+0.00000000002</f>
        <v>1.9999999999999999E-11</v>
      </c>
      <c r="G11" s="45"/>
      <c r="H11" s="23">
        <f>IFERROR(VLOOKUP(G11,OCULTA!$C$47:$E$55,3,0),0)</f>
        <v>0</v>
      </c>
      <c r="I11" s="48"/>
      <c r="J11" s="23">
        <f>IFERROR(VLOOKUP(I11,OCULTA!$C$47:$E$55,3,0),0)</f>
        <v>0</v>
      </c>
      <c r="K11" s="24">
        <f t="shared" ref="K11:K17" si="3">H11+J11</f>
        <v>0</v>
      </c>
      <c r="L11" s="25">
        <f t="shared" ref="L11:L17" si="4">F11+K11+F11/1000</f>
        <v>2.0019999999999999E-11</v>
      </c>
      <c r="M11" s="26">
        <f t="shared" si="1"/>
        <v>7</v>
      </c>
    </row>
    <row r="12" spans="2:13" ht="15.6" x14ac:dyDescent="0.3">
      <c r="B12" s="17">
        <f t="shared" si="0"/>
        <v>6</v>
      </c>
      <c r="C12" s="18" t="s">
        <v>51</v>
      </c>
      <c r="D12" s="53" t="str">
        <f t="shared" si="2"/>
        <v/>
      </c>
      <c r="E12" s="48"/>
      <c r="F12" s="22">
        <f>E12+0.00000000003</f>
        <v>3E-11</v>
      </c>
      <c r="G12" s="45"/>
      <c r="H12" s="23">
        <f>IFERROR(VLOOKUP(G12,OCULTA!$C$47:$E$55,3,0),0)</f>
        <v>0</v>
      </c>
      <c r="I12" s="48"/>
      <c r="J12" s="23">
        <f>IFERROR(VLOOKUP(I12,OCULTA!$C$47:$E$55,3,0),0)</f>
        <v>0</v>
      </c>
      <c r="K12" s="24">
        <f t="shared" si="3"/>
        <v>0</v>
      </c>
      <c r="L12" s="25">
        <f t="shared" si="4"/>
        <v>3.0029999999999999E-11</v>
      </c>
      <c r="M12" s="26">
        <f t="shared" si="1"/>
        <v>6</v>
      </c>
    </row>
    <row r="13" spans="2:13" ht="15.6" x14ac:dyDescent="0.3">
      <c r="B13" s="17">
        <f t="shared" si="0"/>
        <v>5</v>
      </c>
      <c r="C13" s="18" t="s">
        <v>52</v>
      </c>
      <c r="D13" s="53" t="str">
        <f t="shared" si="2"/>
        <v/>
      </c>
      <c r="E13" s="48"/>
      <c r="F13" s="22">
        <f>E13+0.00000000004</f>
        <v>3.9999999999999998E-11</v>
      </c>
      <c r="G13" s="45"/>
      <c r="H13" s="23">
        <f>IFERROR(VLOOKUP(G13,OCULTA!$C$47:$E$55,3,0),0)</f>
        <v>0</v>
      </c>
      <c r="I13" s="48"/>
      <c r="J13" s="23">
        <f>IFERROR(VLOOKUP(I13,OCULTA!$C$47:$E$55,3,0),0)</f>
        <v>0</v>
      </c>
      <c r="K13" s="24">
        <f t="shared" si="3"/>
        <v>0</v>
      </c>
      <c r="L13" s="25">
        <f t="shared" si="4"/>
        <v>4.0039999999999998E-11</v>
      </c>
      <c r="M13" s="26">
        <f t="shared" si="1"/>
        <v>5</v>
      </c>
    </row>
    <row r="14" spans="2:13" ht="15.6" x14ac:dyDescent="0.3">
      <c r="B14" s="17">
        <f t="shared" si="0"/>
        <v>4</v>
      </c>
      <c r="C14" s="18" t="s">
        <v>53</v>
      </c>
      <c r="D14" s="53" t="str">
        <f t="shared" si="2"/>
        <v/>
      </c>
      <c r="E14" s="48"/>
      <c r="F14" s="22">
        <f>E14+0.00000000005</f>
        <v>5.0000000000000002E-11</v>
      </c>
      <c r="G14" s="45"/>
      <c r="H14" s="23">
        <f>IFERROR(VLOOKUP(G14,OCULTA!$C$47:$E$55,3,0),0)</f>
        <v>0</v>
      </c>
      <c r="I14" s="48"/>
      <c r="J14" s="23">
        <f>IFERROR(VLOOKUP(I14,OCULTA!$C$47:$E$55,3,0),0)</f>
        <v>0</v>
      </c>
      <c r="K14" s="24">
        <f t="shared" si="3"/>
        <v>0</v>
      </c>
      <c r="L14" s="25">
        <f t="shared" si="4"/>
        <v>5.0050000000000004E-11</v>
      </c>
      <c r="M14" s="26">
        <f t="shared" si="1"/>
        <v>4</v>
      </c>
    </row>
    <row r="15" spans="2:13" ht="15.6" x14ac:dyDescent="0.3">
      <c r="B15" s="17">
        <f t="shared" si="0"/>
        <v>3</v>
      </c>
      <c r="C15" s="18" t="s">
        <v>54</v>
      </c>
      <c r="D15" s="53" t="str">
        <f t="shared" si="2"/>
        <v/>
      </c>
      <c r="E15" s="48"/>
      <c r="F15" s="22">
        <f>E15+0.00000000006</f>
        <v>6E-11</v>
      </c>
      <c r="G15" s="45"/>
      <c r="H15" s="23">
        <f>IFERROR(VLOOKUP(G15,OCULTA!$C$47:$E$55,3,0),0)</f>
        <v>0</v>
      </c>
      <c r="I15" s="48"/>
      <c r="J15" s="23">
        <f>IFERROR(VLOOKUP(I15,OCULTA!$C$47:$E$55,3,0),0)</f>
        <v>0</v>
      </c>
      <c r="K15" s="24">
        <f t="shared" si="3"/>
        <v>0</v>
      </c>
      <c r="L15" s="25">
        <f t="shared" si="4"/>
        <v>6.0059999999999997E-11</v>
      </c>
      <c r="M15" s="26">
        <f t="shared" si="1"/>
        <v>3</v>
      </c>
    </row>
    <row r="16" spans="2:13" ht="15.6" x14ac:dyDescent="0.3">
      <c r="B16" s="17">
        <f t="shared" si="0"/>
        <v>2</v>
      </c>
      <c r="C16" s="18" t="s">
        <v>55</v>
      </c>
      <c r="D16" s="53" t="str">
        <f t="shared" si="2"/>
        <v/>
      </c>
      <c r="E16" s="48"/>
      <c r="F16" s="22">
        <f>E16+0.00000000007</f>
        <v>7.0000000000000004E-11</v>
      </c>
      <c r="G16" s="45"/>
      <c r="H16" s="23">
        <f>IFERROR(VLOOKUP(G16,OCULTA!$C$47:$E$55,3,0),0)</f>
        <v>0</v>
      </c>
      <c r="I16" s="48"/>
      <c r="J16" s="23">
        <f>IFERROR(VLOOKUP(I16,OCULTA!$C$47:$E$55,3,0),0)</f>
        <v>0</v>
      </c>
      <c r="K16" s="24">
        <f t="shared" si="3"/>
        <v>0</v>
      </c>
      <c r="L16" s="25">
        <f t="shared" si="4"/>
        <v>7.007000000000001E-11</v>
      </c>
      <c r="M16" s="26">
        <f t="shared" si="1"/>
        <v>2</v>
      </c>
    </row>
    <row r="17" spans="2:13" ht="16.2" thickBot="1" x14ac:dyDescent="0.35">
      <c r="B17" s="27">
        <f t="shared" si="0"/>
        <v>1</v>
      </c>
      <c r="C17" s="28" t="s">
        <v>56</v>
      </c>
      <c r="D17" s="54" t="str">
        <f t="shared" si="2"/>
        <v/>
      </c>
      <c r="E17" s="49"/>
      <c r="F17" s="32">
        <f>E17+0.00000000008</f>
        <v>7.9999999999999995E-11</v>
      </c>
      <c r="G17" s="46"/>
      <c r="H17" s="33">
        <f>IFERROR(VLOOKUP(G17,OCULTA!$C$47:$E$55,3,0),0)</f>
        <v>0</v>
      </c>
      <c r="I17" s="49"/>
      <c r="J17" s="33">
        <f>IFERROR(VLOOKUP(I17,OCULTA!$C$47:$E$55,3,0),0)</f>
        <v>0</v>
      </c>
      <c r="K17" s="34">
        <f t="shared" si="3"/>
        <v>0</v>
      </c>
      <c r="L17" s="35">
        <f t="shared" si="4"/>
        <v>8.0079999999999996E-11</v>
      </c>
      <c r="M17" s="36">
        <f t="shared" si="1"/>
        <v>1</v>
      </c>
    </row>
    <row r="18" spans="2:13" ht="15" thickBot="1" x14ac:dyDescent="0.35">
      <c r="M18" s="37"/>
    </row>
    <row r="19" spans="2:13" ht="15" thickBot="1" x14ac:dyDescent="0.35">
      <c r="D19" s="79" t="s">
        <v>21</v>
      </c>
      <c r="E19" s="80"/>
      <c r="F19" s="50">
        <f>432-SUM(F10:F17)</f>
        <v>431.99999999964001</v>
      </c>
      <c r="M19" s="37"/>
    </row>
    <row r="20" spans="2:13" ht="15" thickBot="1" x14ac:dyDescent="0.35">
      <c r="M20" s="37"/>
    </row>
    <row r="21" spans="2:13" ht="18.75" customHeight="1" thickBot="1" x14ac:dyDescent="0.35">
      <c r="B21" s="73" t="s">
        <v>20</v>
      </c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5"/>
    </row>
    <row r="22" spans="2:13" ht="15" thickBot="1" x14ac:dyDescent="0.35"/>
    <row r="23" spans="2:13" ht="15.6" x14ac:dyDescent="0.3">
      <c r="D23" s="63" t="s">
        <v>13</v>
      </c>
      <c r="E23" s="64"/>
      <c r="F23" s="64"/>
      <c r="G23" s="65" t="s">
        <v>16</v>
      </c>
      <c r="H23" s="66"/>
      <c r="I23" s="66"/>
      <c r="J23" s="66"/>
      <c r="K23" s="67"/>
      <c r="L23" s="68" t="s">
        <v>15</v>
      </c>
      <c r="M23" s="70" t="s">
        <v>12</v>
      </c>
    </row>
    <row r="24" spans="2:13" x14ac:dyDescent="0.3">
      <c r="D24" s="72" t="s">
        <v>13</v>
      </c>
      <c r="E24" s="56"/>
      <c r="F24" s="57" t="s">
        <v>15</v>
      </c>
      <c r="G24" s="58" t="s">
        <v>47</v>
      </c>
      <c r="H24" s="59"/>
      <c r="I24" s="59" t="s">
        <v>48</v>
      </c>
      <c r="J24" s="59"/>
      <c r="K24" s="55" t="s">
        <v>15</v>
      </c>
      <c r="L24" s="69"/>
      <c r="M24" s="71"/>
    </row>
    <row r="25" spans="2:13" ht="15" thickBot="1" x14ac:dyDescent="0.35">
      <c r="D25" s="51" t="s">
        <v>12</v>
      </c>
      <c r="E25" s="6" t="s">
        <v>11</v>
      </c>
      <c r="F25" s="57"/>
      <c r="G25" s="4" t="s">
        <v>12</v>
      </c>
      <c r="H25" s="5" t="s">
        <v>11</v>
      </c>
      <c r="I25" s="6" t="s">
        <v>12</v>
      </c>
      <c r="J25" s="5" t="s">
        <v>11</v>
      </c>
      <c r="K25" s="55"/>
      <c r="L25" s="69"/>
      <c r="M25" s="71"/>
    </row>
    <row r="26" spans="2:13" ht="15.6" x14ac:dyDescent="0.3">
      <c r="B26" s="7">
        <f t="shared" ref="B26:B33" si="5">M26</f>
        <v>8</v>
      </c>
      <c r="C26" s="8" t="s">
        <v>57</v>
      </c>
      <c r="D26" s="52" t="str">
        <f>IFERROR(RANK(E26,$E$26:$E$33),"")</f>
        <v/>
      </c>
      <c r="E26" s="47"/>
      <c r="F26" s="12">
        <f>E26+0.00000000001</f>
        <v>9.9999999999999994E-12</v>
      </c>
      <c r="G26" s="44"/>
      <c r="H26" s="13">
        <f>IFERROR(VLOOKUP(G26,OCULTA!$C$47:$E$55,3,0),0)</f>
        <v>0</v>
      </c>
      <c r="I26" s="47"/>
      <c r="J26" s="13">
        <f>IFERROR(VLOOKUP(I26,OCULTA!$C$47:$E$55,3,0),0)</f>
        <v>0</v>
      </c>
      <c r="K26" s="14">
        <f>H26+J26</f>
        <v>0</v>
      </c>
      <c r="L26" s="15">
        <f>F26+K26+F26/1000</f>
        <v>1.001E-11</v>
      </c>
      <c r="M26" s="16">
        <f>RANK(L26,$L$26:$L$33,0)</f>
        <v>8</v>
      </c>
    </row>
    <row r="27" spans="2:13" ht="15.6" x14ac:dyDescent="0.3">
      <c r="B27" s="17">
        <f t="shared" si="5"/>
        <v>7</v>
      </c>
      <c r="C27" s="18" t="s">
        <v>58</v>
      </c>
      <c r="D27" s="53" t="str">
        <f t="shared" ref="D27:D33" si="6">IFERROR(RANK(E27,$E$26:$E$33),"")</f>
        <v/>
      </c>
      <c r="E27" s="48"/>
      <c r="F27" s="22">
        <f>E27+0.00000000002</f>
        <v>1.9999999999999999E-11</v>
      </c>
      <c r="G27" s="45"/>
      <c r="H27" s="23">
        <f>IFERROR(VLOOKUP(G27,OCULTA!$C$47:$E$55,3,0),0)</f>
        <v>0</v>
      </c>
      <c r="I27" s="48"/>
      <c r="J27" s="23">
        <f>IFERROR(VLOOKUP(I27,OCULTA!$C$47:$E$55,3,0),0)</f>
        <v>0</v>
      </c>
      <c r="K27" s="24">
        <f t="shared" ref="K27:K33" si="7">H27+J27</f>
        <v>0</v>
      </c>
      <c r="L27" s="25">
        <f t="shared" ref="L27:L33" si="8">F27+K27+F27/1000</f>
        <v>2.0019999999999999E-11</v>
      </c>
      <c r="M27" s="26">
        <f t="shared" ref="M27:M33" si="9">RANK(L27,$L$26:$L$33,0)</f>
        <v>7</v>
      </c>
    </row>
    <row r="28" spans="2:13" ht="15.6" x14ac:dyDescent="0.3">
      <c r="B28" s="17">
        <f t="shared" si="5"/>
        <v>6</v>
      </c>
      <c r="C28" s="18" t="s">
        <v>59</v>
      </c>
      <c r="D28" s="53" t="str">
        <f t="shared" si="6"/>
        <v/>
      </c>
      <c r="E28" s="48"/>
      <c r="F28" s="22">
        <f>E28+0.00000000003</f>
        <v>3E-11</v>
      </c>
      <c r="G28" s="45"/>
      <c r="H28" s="23">
        <f>IFERROR(VLOOKUP(G28,OCULTA!$C$47:$E$55,3,0),0)</f>
        <v>0</v>
      </c>
      <c r="I28" s="48"/>
      <c r="J28" s="23">
        <f>IFERROR(VLOOKUP(I28,OCULTA!$C$47:$E$55,3,0),0)</f>
        <v>0</v>
      </c>
      <c r="K28" s="24">
        <f t="shared" si="7"/>
        <v>0</v>
      </c>
      <c r="L28" s="25">
        <f t="shared" si="8"/>
        <v>3.0029999999999999E-11</v>
      </c>
      <c r="M28" s="26">
        <f t="shared" si="9"/>
        <v>6</v>
      </c>
    </row>
    <row r="29" spans="2:13" ht="15.6" x14ac:dyDescent="0.3">
      <c r="B29" s="17">
        <f t="shared" si="5"/>
        <v>5</v>
      </c>
      <c r="C29" s="18" t="s">
        <v>60</v>
      </c>
      <c r="D29" s="53" t="str">
        <f t="shared" si="6"/>
        <v/>
      </c>
      <c r="E29" s="48"/>
      <c r="F29" s="22">
        <f>E29+0.00000000004</f>
        <v>3.9999999999999998E-11</v>
      </c>
      <c r="G29" s="45"/>
      <c r="H29" s="23">
        <f>IFERROR(VLOOKUP(G29,OCULTA!$C$47:$E$55,3,0),0)</f>
        <v>0</v>
      </c>
      <c r="I29" s="48"/>
      <c r="J29" s="23">
        <f>IFERROR(VLOOKUP(I29,OCULTA!$C$47:$E$55,3,0),0)</f>
        <v>0</v>
      </c>
      <c r="K29" s="24">
        <f t="shared" si="7"/>
        <v>0</v>
      </c>
      <c r="L29" s="25">
        <f t="shared" si="8"/>
        <v>4.0039999999999998E-11</v>
      </c>
      <c r="M29" s="26">
        <f t="shared" si="9"/>
        <v>5</v>
      </c>
    </row>
    <row r="30" spans="2:13" ht="15.6" x14ac:dyDescent="0.3">
      <c r="B30" s="17">
        <f t="shared" si="5"/>
        <v>4</v>
      </c>
      <c r="C30" s="18" t="s">
        <v>61</v>
      </c>
      <c r="D30" s="53" t="str">
        <f t="shared" si="6"/>
        <v/>
      </c>
      <c r="E30" s="48"/>
      <c r="F30" s="22">
        <f>E30+0.00000000005</f>
        <v>5.0000000000000002E-11</v>
      </c>
      <c r="G30" s="45"/>
      <c r="H30" s="23">
        <f>IFERROR(VLOOKUP(G30,OCULTA!$C$47:$E$55,3,0),0)</f>
        <v>0</v>
      </c>
      <c r="I30" s="48"/>
      <c r="J30" s="23">
        <f>IFERROR(VLOOKUP(I30,OCULTA!$C$47:$E$55,3,0),0)</f>
        <v>0</v>
      </c>
      <c r="K30" s="24">
        <f t="shared" si="7"/>
        <v>0</v>
      </c>
      <c r="L30" s="25">
        <f t="shared" si="8"/>
        <v>5.0050000000000004E-11</v>
      </c>
      <c r="M30" s="26">
        <f t="shared" si="9"/>
        <v>4</v>
      </c>
    </row>
    <row r="31" spans="2:13" ht="15.6" x14ac:dyDescent="0.3">
      <c r="B31" s="17">
        <f t="shared" si="5"/>
        <v>3</v>
      </c>
      <c r="C31" s="18" t="s">
        <v>62</v>
      </c>
      <c r="D31" s="53" t="str">
        <f t="shared" si="6"/>
        <v/>
      </c>
      <c r="E31" s="48"/>
      <c r="F31" s="22">
        <f>E31+0.00000000006</f>
        <v>6E-11</v>
      </c>
      <c r="G31" s="45"/>
      <c r="H31" s="23">
        <f>IFERROR(VLOOKUP(G31,OCULTA!$C$47:$E$55,3,0),0)</f>
        <v>0</v>
      </c>
      <c r="I31" s="48"/>
      <c r="J31" s="23">
        <f>IFERROR(VLOOKUP(I31,OCULTA!$C$47:$E$55,3,0),0)</f>
        <v>0</v>
      </c>
      <c r="K31" s="24">
        <f t="shared" si="7"/>
        <v>0</v>
      </c>
      <c r="L31" s="25">
        <f t="shared" si="8"/>
        <v>6.0059999999999997E-11</v>
      </c>
      <c r="M31" s="26">
        <f t="shared" si="9"/>
        <v>3</v>
      </c>
    </row>
    <row r="32" spans="2:13" ht="15.6" x14ac:dyDescent="0.3">
      <c r="B32" s="17">
        <f t="shared" si="5"/>
        <v>2</v>
      </c>
      <c r="C32" s="18" t="s">
        <v>63</v>
      </c>
      <c r="D32" s="53" t="str">
        <f>IFERROR(RANK(E32,$E$26:$E$33),"")</f>
        <v/>
      </c>
      <c r="E32" s="48"/>
      <c r="F32" s="22">
        <f>E32+0.00000000007</f>
        <v>7.0000000000000004E-11</v>
      </c>
      <c r="G32" s="45"/>
      <c r="H32" s="23">
        <f>IFERROR(VLOOKUP(G32,OCULTA!$C$47:$E$55,3,0),0)</f>
        <v>0</v>
      </c>
      <c r="I32" s="48"/>
      <c r="J32" s="23">
        <f>IFERROR(VLOOKUP(I32,OCULTA!$C$47:$E$55,3,0),0)</f>
        <v>0</v>
      </c>
      <c r="K32" s="24">
        <f t="shared" si="7"/>
        <v>0</v>
      </c>
      <c r="L32" s="25">
        <f t="shared" si="8"/>
        <v>7.007000000000001E-11</v>
      </c>
      <c r="M32" s="26">
        <f t="shared" si="9"/>
        <v>2</v>
      </c>
    </row>
    <row r="33" spans="2:13" ht="16.2" thickBot="1" x14ac:dyDescent="0.35">
      <c r="B33" s="27">
        <f t="shared" si="5"/>
        <v>1</v>
      </c>
      <c r="C33" s="28" t="s">
        <v>64</v>
      </c>
      <c r="D33" s="54" t="str">
        <f t="shared" si="6"/>
        <v/>
      </c>
      <c r="E33" s="49"/>
      <c r="F33" s="32">
        <f>E33+0.00000000008</f>
        <v>7.9999999999999995E-11</v>
      </c>
      <c r="G33" s="46"/>
      <c r="H33" s="33">
        <f>IFERROR(VLOOKUP(G33,OCULTA!$C$47:$E$55,3,0),0)</f>
        <v>0</v>
      </c>
      <c r="I33" s="49"/>
      <c r="J33" s="33">
        <f>IFERROR(VLOOKUP(I33,OCULTA!$C$47:$E$55,3,0),0)</f>
        <v>0</v>
      </c>
      <c r="K33" s="34">
        <f t="shared" si="7"/>
        <v>0</v>
      </c>
      <c r="L33" s="35">
        <f t="shared" si="8"/>
        <v>8.0079999999999996E-11</v>
      </c>
      <c r="M33" s="36">
        <f t="shared" si="9"/>
        <v>1</v>
      </c>
    </row>
    <row r="34" spans="2:13" ht="15" thickBot="1" x14ac:dyDescent="0.35">
      <c r="M34" s="37"/>
    </row>
    <row r="35" spans="2:13" ht="15" thickBot="1" x14ac:dyDescent="0.35">
      <c r="D35" s="79" t="s">
        <v>21</v>
      </c>
      <c r="E35" s="80"/>
      <c r="F35" s="50">
        <f>432-SUM(F26:F33)</f>
        <v>431.99999999964001</v>
      </c>
      <c r="M35" s="37"/>
    </row>
    <row r="36" spans="2:13" ht="15" thickBot="1" x14ac:dyDescent="0.35">
      <c r="M36" s="37"/>
    </row>
    <row r="37" spans="2:13" ht="21.75" customHeight="1" thickBot="1" x14ac:dyDescent="0.45">
      <c r="B37" s="60" t="s">
        <v>18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2"/>
    </row>
    <row r="38" spans="2:13" ht="15" thickBot="1" x14ac:dyDescent="0.35"/>
    <row r="39" spans="2:13" ht="15.6" x14ac:dyDescent="0.3">
      <c r="D39" s="63" t="s">
        <v>13</v>
      </c>
      <c r="E39" s="64"/>
      <c r="F39" s="64"/>
      <c r="G39" s="65" t="s">
        <v>16</v>
      </c>
      <c r="H39" s="66"/>
      <c r="I39" s="66"/>
      <c r="J39" s="66"/>
      <c r="K39" s="67"/>
      <c r="L39" s="68" t="s">
        <v>15</v>
      </c>
      <c r="M39" s="70" t="s">
        <v>12</v>
      </c>
    </row>
    <row r="40" spans="2:13" x14ac:dyDescent="0.3">
      <c r="D40" s="72" t="s">
        <v>13</v>
      </c>
      <c r="E40" s="56"/>
      <c r="F40" s="57" t="s">
        <v>15</v>
      </c>
      <c r="G40" s="58" t="s">
        <v>47</v>
      </c>
      <c r="H40" s="59"/>
      <c r="I40" s="59" t="s">
        <v>48</v>
      </c>
      <c r="J40" s="59"/>
      <c r="K40" s="55" t="s">
        <v>15</v>
      </c>
      <c r="L40" s="69"/>
      <c r="M40" s="71"/>
    </row>
    <row r="41" spans="2:13" ht="15" thickBot="1" x14ac:dyDescent="0.35">
      <c r="D41" s="51" t="s">
        <v>12</v>
      </c>
      <c r="E41" s="6" t="s">
        <v>11</v>
      </c>
      <c r="F41" s="57"/>
      <c r="G41" s="4" t="s">
        <v>12</v>
      </c>
      <c r="H41" s="5" t="s">
        <v>11</v>
      </c>
      <c r="I41" s="6" t="s">
        <v>12</v>
      </c>
      <c r="J41" s="5" t="s">
        <v>11</v>
      </c>
      <c r="K41" s="55"/>
      <c r="L41" s="69"/>
      <c r="M41" s="71"/>
    </row>
    <row r="42" spans="2:13" ht="15.6" x14ac:dyDescent="0.3">
      <c r="B42" s="7">
        <f>M42</f>
        <v>8</v>
      </c>
      <c r="C42" s="8" t="str">
        <f>VLOOKUP(1,$B$10:$C$17,2,0)</f>
        <v>Sonia y Selena</v>
      </c>
      <c r="D42" s="52" t="str">
        <f>IFERROR(RANK(E42,$E$42:$E$49),"")</f>
        <v/>
      </c>
      <c r="E42" s="47"/>
      <c r="F42" s="12">
        <f>E42+0.00000000001</f>
        <v>9.9999999999999994E-12</v>
      </c>
      <c r="G42" s="44"/>
      <c r="H42" s="13">
        <f>IFERROR(VLOOKUP(G42,OCULTA!$C$47:$E$55,3,0),0)</f>
        <v>0</v>
      </c>
      <c r="I42" s="47"/>
      <c r="J42" s="13">
        <f>IFERROR(VLOOKUP(I42,OCULTA!$C$47:$E$55,3,0),0)</f>
        <v>0</v>
      </c>
      <c r="K42" s="14">
        <f>H42+J42</f>
        <v>0</v>
      </c>
      <c r="L42" s="15">
        <f>F42+K42+F42/1000</f>
        <v>1.001E-11</v>
      </c>
      <c r="M42" s="16">
        <f>RANK(L42,$L$42:$L$49,0)</f>
        <v>8</v>
      </c>
    </row>
    <row r="43" spans="2:13" ht="15.6" x14ac:dyDescent="0.3">
      <c r="B43" s="17">
        <f t="shared" ref="B43:B49" si="10">M43</f>
        <v>7</v>
      </c>
      <c r="C43" s="18" t="str">
        <f>VLOOKUP(2,$B$10:$C$17,2,0)</f>
        <v>Lachispa</v>
      </c>
      <c r="D43" s="53" t="str">
        <f t="shared" ref="D43:D49" si="11">IFERROR(RANK(E43,$E$42:$E$49),"")</f>
        <v/>
      </c>
      <c r="E43" s="48"/>
      <c r="F43" s="22">
        <f>E43+0.00000000002</f>
        <v>1.9999999999999999E-11</v>
      </c>
      <c r="G43" s="45"/>
      <c r="H43" s="23">
        <f>IFERROR(VLOOKUP(G43,OCULTA!$C$47:$E$55,3,0),0)</f>
        <v>0</v>
      </c>
      <c r="I43" s="48"/>
      <c r="J43" s="23">
        <f>IFERROR(VLOOKUP(I43,OCULTA!$C$47:$E$55,3,0),0)</f>
        <v>0</v>
      </c>
      <c r="K43" s="24">
        <f t="shared" ref="K43:K49" si="12">H43+J43</f>
        <v>0</v>
      </c>
      <c r="L43" s="25">
        <f t="shared" ref="L43:L49" si="13">F43+K43+F43/1000</f>
        <v>2.0019999999999999E-11</v>
      </c>
      <c r="M43" s="26">
        <f t="shared" ref="M43:M49" si="14">RANK(L43,$L$42:$L$49,0)</f>
        <v>7</v>
      </c>
    </row>
    <row r="44" spans="2:13" ht="15.6" x14ac:dyDescent="0.3">
      <c r="B44" s="17">
        <f t="shared" si="10"/>
        <v>6</v>
      </c>
      <c r="C44" s="18" t="str">
        <f>VLOOKUP(3,$B$10:$C$17,2,0)</f>
        <v>K!ngdom</v>
      </c>
      <c r="D44" s="53" t="str">
        <f t="shared" si="11"/>
        <v/>
      </c>
      <c r="E44" s="48"/>
      <c r="F44" s="22">
        <f>E44+0.00000000003</f>
        <v>3E-11</v>
      </c>
      <c r="G44" s="45"/>
      <c r="H44" s="23">
        <f>IFERROR(VLOOKUP(G44,OCULTA!$C$47:$E$55,3,0),0)</f>
        <v>0</v>
      </c>
      <c r="I44" s="48"/>
      <c r="J44" s="23">
        <f>IFERROR(VLOOKUP(I44,OCULTA!$C$47:$E$55,3,0),0)</f>
        <v>0</v>
      </c>
      <c r="K44" s="24">
        <f t="shared" si="12"/>
        <v>0</v>
      </c>
      <c r="L44" s="25">
        <f t="shared" si="13"/>
        <v>3.0029999999999999E-11</v>
      </c>
      <c r="M44" s="26">
        <f t="shared" si="14"/>
        <v>6</v>
      </c>
    </row>
    <row r="45" spans="2:13" ht="15.6" x14ac:dyDescent="0.3">
      <c r="B45" s="17">
        <f t="shared" si="10"/>
        <v>5</v>
      </c>
      <c r="C45" s="18" t="str">
        <f>VLOOKUP(4,$B$10:$C$17,2,0)</f>
        <v>Kuve</v>
      </c>
      <c r="D45" s="53" t="str">
        <f>IFERROR(RANK(E45,$E$42:$E$49),"")</f>
        <v/>
      </c>
      <c r="E45" s="48"/>
      <c r="F45" s="22">
        <f>E45+0.00000000004</f>
        <v>3.9999999999999998E-11</v>
      </c>
      <c r="G45" s="45"/>
      <c r="H45" s="23">
        <f>IFERROR(VLOOKUP(G45,OCULTA!$C$47:$E$55,3,0),0)</f>
        <v>0</v>
      </c>
      <c r="I45" s="48"/>
      <c r="J45" s="23">
        <f>IFERROR(VLOOKUP(I45,OCULTA!$C$47:$E$55,3,0),0)</f>
        <v>0</v>
      </c>
      <c r="K45" s="24">
        <f t="shared" si="12"/>
        <v>0</v>
      </c>
      <c r="L45" s="25">
        <f t="shared" si="13"/>
        <v>4.0039999999999998E-11</v>
      </c>
      <c r="M45" s="26">
        <f t="shared" si="14"/>
        <v>5</v>
      </c>
    </row>
    <row r="46" spans="2:13" ht="15.6" x14ac:dyDescent="0.3">
      <c r="B46" s="17">
        <f t="shared" si="10"/>
        <v>4</v>
      </c>
      <c r="C46" s="18" t="str">
        <f>VLOOKUP(1,$B$26:$C$33,2,0)</f>
        <v>Melody</v>
      </c>
      <c r="D46" s="53" t="str">
        <f t="shared" si="11"/>
        <v/>
      </c>
      <c r="E46" s="48"/>
      <c r="F46" s="22">
        <f>E46+0.00000000005</f>
        <v>5.0000000000000002E-11</v>
      </c>
      <c r="G46" s="45"/>
      <c r="H46" s="23">
        <f>IFERROR(VLOOKUP(G46,OCULTA!$C$47:$E$55,3,0),0)</f>
        <v>0</v>
      </c>
      <c r="I46" s="48"/>
      <c r="J46" s="23">
        <f>IFERROR(VLOOKUP(I46,OCULTA!$C$47:$E$55,3,0),0)</f>
        <v>0</v>
      </c>
      <c r="K46" s="24">
        <f t="shared" si="12"/>
        <v>0</v>
      </c>
      <c r="L46" s="25">
        <f t="shared" si="13"/>
        <v>5.0050000000000004E-11</v>
      </c>
      <c r="M46" s="26">
        <f t="shared" si="14"/>
        <v>4</v>
      </c>
    </row>
    <row r="47" spans="2:13" ht="15.6" x14ac:dyDescent="0.3">
      <c r="B47" s="17">
        <f t="shared" si="10"/>
        <v>3</v>
      </c>
      <c r="C47" s="18" t="str">
        <f>VLOOKUP(2,$B$26:$C$33,2,0)</f>
        <v>Mel Ömana</v>
      </c>
      <c r="D47" s="53" t="str">
        <f t="shared" si="11"/>
        <v/>
      </c>
      <c r="E47" s="48"/>
      <c r="F47" s="22">
        <f>E47+0.00000000006</f>
        <v>6E-11</v>
      </c>
      <c r="G47" s="45"/>
      <c r="H47" s="23">
        <f>IFERROR(VLOOKUP(G47,OCULTA!$C$47:$E$55,3,0),0)</f>
        <v>0</v>
      </c>
      <c r="I47" s="48"/>
      <c r="J47" s="23">
        <f>IFERROR(VLOOKUP(I47,OCULTA!$C$47:$E$55,3,0),0)</f>
        <v>0</v>
      </c>
      <c r="K47" s="24">
        <f t="shared" si="12"/>
        <v>0</v>
      </c>
      <c r="L47" s="25">
        <f t="shared" si="13"/>
        <v>6.0059999999999997E-11</v>
      </c>
      <c r="M47" s="26">
        <f t="shared" si="14"/>
        <v>3</v>
      </c>
    </row>
    <row r="48" spans="2:13" ht="15.6" x14ac:dyDescent="0.3">
      <c r="B48" s="17">
        <f t="shared" si="10"/>
        <v>2</v>
      </c>
      <c r="C48" s="18" t="str">
        <f>VLOOKUP(3,$B$26:$C$33,2,0)</f>
        <v>Mawot</v>
      </c>
      <c r="D48" s="53" t="str">
        <f t="shared" si="11"/>
        <v/>
      </c>
      <c r="E48" s="48"/>
      <c r="F48" s="22">
        <f>E48+0.00000000007</f>
        <v>7.0000000000000004E-11</v>
      </c>
      <c r="G48" s="45"/>
      <c r="H48" s="23">
        <f>IFERROR(VLOOKUP(G48,OCULTA!$C$47:$E$55,3,0),0)</f>
        <v>0</v>
      </c>
      <c r="I48" s="48"/>
      <c r="J48" s="23">
        <f>IFERROR(VLOOKUP(I48,OCULTA!$C$47:$E$55,3,0),0)</f>
        <v>0</v>
      </c>
      <c r="K48" s="24">
        <f t="shared" si="12"/>
        <v>0</v>
      </c>
      <c r="L48" s="25">
        <f t="shared" si="13"/>
        <v>7.007000000000001E-11</v>
      </c>
      <c r="M48" s="26">
        <f t="shared" si="14"/>
        <v>2</v>
      </c>
    </row>
    <row r="49" spans="2:13" ht="16.2" thickBot="1" x14ac:dyDescent="0.35">
      <c r="B49" s="27">
        <f t="shared" si="10"/>
        <v>1</v>
      </c>
      <c r="C49" s="28" t="str">
        <f>VLOOKUP(4,$B$26:$C$33,2,0)</f>
        <v>J Kbello</v>
      </c>
      <c r="D49" s="54" t="str">
        <f t="shared" si="11"/>
        <v/>
      </c>
      <c r="E49" s="49"/>
      <c r="F49" s="32">
        <f>E49+0.00000000008</f>
        <v>7.9999999999999995E-11</v>
      </c>
      <c r="G49" s="46"/>
      <c r="H49" s="33">
        <f>IFERROR(VLOOKUP(G49,OCULTA!$C$47:$E$55,3,0),0)</f>
        <v>0</v>
      </c>
      <c r="I49" s="49"/>
      <c r="J49" s="33">
        <f>IFERROR(VLOOKUP(I49,OCULTA!$C$47:$E$55,3,0),0)</f>
        <v>0</v>
      </c>
      <c r="K49" s="34">
        <f t="shared" si="12"/>
        <v>0</v>
      </c>
      <c r="L49" s="35">
        <f t="shared" si="13"/>
        <v>8.0079999999999996E-11</v>
      </c>
      <c r="M49" s="36">
        <f t="shared" si="14"/>
        <v>1</v>
      </c>
    </row>
    <row r="50" spans="2:13" ht="15" thickBot="1" x14ac:dyDescent="0.35"/>
    <row r="51" spans="2:13" ht="15" thickBot="1" x14ac:dyDescent="0.35">
      <c r="D51" s="79" t="s">
        <v>21</v>
      </c>
      <c r="E51" s="80"/>
      <c r="F51" s="50">
        <f>432-SUM(F42:F49)</f>
        <v>431.99999999964001</v>
      </c>
    </row>
  </sheetData>
  <sheetProtection algorithmName="SHA-512" hashValue="1iVg1HKUqcoeQa80XC4eJLg3gb7cvphUCtA+Mj6ydxYsvjMz/SArfb3BtHfo8AtRP1o4i9B0sWyvp2Y6XsxZlg==" saltValue="Fa+5V6wkUEPi/zUNrgQm9w==" spinCount="100000" sheet="1" objects="1" scenarios="1"/>
  <mergeCells count="34">
    <mergeCell ref="D35:E35"/>
    <mergeCell ref="D51:E51"/>
    <mergeCell ref="B2:M2"/>
    <mergeCell ref="B5:M5"/>
    <mergeCell ref="D7:F7"/>
    <mergeCell ref="G7:K7"/>
    <mergeCell ref="L7:L9"/>
    <mergeCell ref="M7:M9"/>
    <mergeCell ref="D8:E8"/>
    <mergeCell ref="I8:J8"/>
    <mergeCell ref="K8:K9"/>
    <mergeCell ref="F8:F9"/>
    <mergeCell ref="G8:H8"/>
    <mergeCell ref="B21:M21"/>
    <mergeCell ref="D23:F23"/>
    <mergeCell ref="G23:K23"/>
    <mergeCell ref="B37:M37"/>
    <mergeCell ref="D39:F39"/>
    <mergeCell ref="G39:K39"/>
    <mergeCell ref="L39:L41"/>
    <mergeCell ref="M39:M41"/>
    <mergeCell ref="D40:E40"/>
    <mergeCell ref="F40:F41"/>
    <mergeCell ref="G40:H40"/>
    <mergeCell ref="I40:J40"/>
    <mergeCell ref="K40:K41"/>
    <mergeCell ref="I24:J24"/>
    <mergeCell ref="K24:K25"/>
    <mergeCell ref="L23:L25"/>
    <mergeCell ref="M23:M25"/>
    <mergeCell ref="D19:E19"/>
    <mergeCell ref="D24:E24"/>
    <mergeCell ref="F24:F25"/>
    <mergeCell ref="G24:H24"/>
  </mergeCells>
  <conditionalFormatting sqref="B10:B17 M10:M17">
    <cfRule type="cellIs" dxfId="21" priority="42" operator="between">
      <formula>1</formula>
      <formula>4</formula>
    </cfRule>
    <cfRule type="cellIs" dxfId="20" priority="43" operator="equal">
      <formula>1</formula>
    </cfRule>
  </conditionalFormatting>
  <conditionalFormatting sqref="B26:B33">
    <cfRule type="cellIs" dxfId="19" priority="15" operator="between">
      <formula>1</formula>
      <formula>4</formula>
    </cfRule>
    <cfRule type="cellIs" dxfId="18" priority="16" operator="equal">
      <formula>1</formula>
    </cfRule>
  </conditionalFormatting>
  <conditionalFormatting sqref="B42:B49">
    <cfRule type="cellIs" dxfId="17" priority="12" operator="equal">
      <formula>1</formula>
    </cfRule>
  </conditionalFormatting>
  <conditionalFormatting sqref="D10:E17">
    <cfRule type="cellIs" dxfId="16" priority="33" operator="equal">
      <formula>12</formula>
    </cfRule>
  </conditionalFormatting>
  <conditionalFormatting sqref="D26:E33">
    <cfRule type="cellIs" dxfId="15" priority="6" operator="equal">
      <formula>12</formula>
    </cfRule>
  </conditionalFormatting>
  <conditionalFormatting sqref="D42:E49">
    <cfRule type="cellIs" dxfId="14" priority="5" operator="equal">
      <formula>12</formula>
    </cfRule>
  </conditionalFormatting>
  <conditionalFormatting sqref="H10:J17">
    <cfRule type="cellIs" dxfId="13" priority="32" operator="equal">
      <formula>40</formula>
    </cfRule>
  </conditionalFormatting>
  <conditionalFormatting sqref="H26:J33">
    <cfRule type="cellIs" dxfId="12" priority="13" operator="equal">
      <formula>40</formula>
    </cfRule>
  </conditionalFormatting>
  <conditionalFormatting sqref="H42:J49">
    <cfRule type="cellIs" dxfId="11" priority="7" operator="equal">
      <formula>40</formula>
    </cfRule>
  </conditionalFormatting>
  <conditionalFormatting sqref="M26:M33">
    <cfRule type="cellIs" dxfId="10" priority="3" operator="between">
      <formula>1</formula>
      <formula>4</formula>
    </cfRule>
    <cfRule type="cellIs" dxfId="9" priority="4" operator="equal">
      <formula>1</formula>
    </cfRule>
  </conditionalFormatting>
  <conditionalFormatting sqref="M42:M49">
    <cfRule type="cellIs" dxfId="8" priority="2" operator="equal">
      <formula>1</formula>
    </cfRule>
  </conditionalFormatting>
  <dataValidations count="1">
    <dataValidation type="whole" allowBlank="1" showInputMessage="1" showErrorMessage="1" errorTitle="¡Ojo al dato!" error="Las puntuaciones que otorga el jurado van mínimo desde los 16 puntos hasta un máximo de 96 puntos." sqref="E10:E17 E26:E33 E42:E49" xr:uid="{134B14EA-140C-412C-B4A3-EF4A722E1873}">
      <formula1>16</formula1>
      <formula2>96</formula2>
    </dataValidation>
  </dataValidations>
  <pageMargins left="0.7" right="0.7" top="0.75" bottom="0.75" header="0.3" footer="0.3"/>
  <ignoredErrors>
    <ignoredError sqref="B37:E38 B43:C45 B10:B17 K11:M17 F37:M38 B18:M18 K10 M10 F21:M21 B21:E21 B42 B47:B49 B46 B39:C41" formula="1"/>
  </ignoredErrors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A45"/>
  <sheetViews>
    <sheetView showGridLines="0" workbookViewId="0">
      <selection activeCell="B2" sqref="B2:AA2"/>
    </sheetView>
  </sheetViews>
  <sheetFormatPr baseColWidth="10" defaultColWidth="9.109375" defaultRowHeight="14.4" x14ac:dyDescent="0.3"/>
  <cols>
    <col min="1" max="1" width="2.33203125" style="2" customWidth="1"/>
    <col min="2" max="2" width="3.77734375" style="2" customWidth="1"/>
    <col min="3" max="3" width="16.6640625" style="2" bestFit="1" customWidth="1"/>
    <col min="4" max="19" width="4.6640625" style="2" customWidth="1"/>
    <col min="20" max="27" width="5.77734375" style="2" customWidth="1"/>
    <col min="28" max="16384" width="9.109375" style="2"/>
  </cols>
  <sheetData>
    <row r="1" spans="2:27" ht="15" thickBot="1" x14ac:dyDescent="0.35"/>
    <row r="2" spans="2:27" ht="58.5" customHeight="1" thickBot="1" x14ac:dyDescent="0.5">
      <c r="B2" s="76" t="s">
        <v>66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8"/>
    </row>
    <row r="3" spans="2:27" x14ac:dyDescent="0.3">
      <c r="C3" s="3"/>
    </row>
    <row r="4" spans="2:27" ht="15" thickBot="1" x14ac:dyDescent="0.35">
      <c r="C4" s="3"/>
    </row>
    <row r="5" spans="2:27" ht="18.75" customHeight="1" thickBot="1" x14ac:dyDescent="0.35">
      <c r="B5" s="73" t="s">
        <v>2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5"/>
    </row>
    <row r="6" spans="2:27" ht="15" thickBot="1" x14ac:dyDescent="0.35"/>
    <row r="7" spans="2:27" ht="15.6" x14ac:dyDescent="0.3">
      <c r="D7" s="63" t="s">
        <v>13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5" t="s">
        <v>16</v>
      </c>
      <c r="V7" s="66"/>
      <c r="W7" s="66"/>
      <c r="X7" s="66"/>
      <c r="Y7" s="67"/>
      <c r="Z7" s="68" t="s">
        <v>15</v>
      </c>
      <c r="AA7" s="70" t="s">
        <v>12</v>
      </c>
    </row>
    <row r="8" spans="2:27" x14ac:dyDescent="0.3">
      <c r="D8" s="72" t="s">
        <v>3</v>
      </c>
      <c r="E8" s="56"/>
      <c r="F8" s="56" t="s">
        <v>4</v>
      </c>
      <c r="G8" s="56"/>
      <c r="H8" s="56" t="s">
        <v>5</v>
      </c>
      <c r="I8" s="56"/>
      <c r="J8" s="56" t="s">
        <v>6</v>
      </c>
      <c r="K8" s="56"/>
      <c r="L8" s="56" t="s">
        <v>7</v>
      </c>
      <c r="M8" s="56"/>
      <c r="N8" s="56" t="s">
        <v>8</v>
      </c>
      <c r="O8" s="56"/>
      <c r="P8" s="56" t="s">
        <v>9</v>
      </c>
      <c r="Q8" s="56"/>
      <c r="R8" s="56" t="s">
        <v>10</v>
      </c>
      <c r="S8" s="56"/>
      <c r="T8" s="57" t="s">
        <v>15</v>
      </c>
      <c r="U8" s="58" t="s">
        <v>47</v>
      </c>
      <c r="V8" s="59"/>
      <c r="W8" s="59" t="s">
        <v>48</v>
      </c>
      <c r="X8" s="59"/>
      <c r="Y8" s="55" t="s">
        <v>15</v>
      </c>
      <c r="Z8" s="69"/>
      <c r="AA8" s="71"/>
    </row>
    <row r="9" spans="2:27" ht="15" thickBot="1" x14ac:dyDescent="0.35">
      <c r="D9" s="4" t="s">
        <v>12</v>
      </c>
      <c r="E9" s="5" t="s">
        <v>11</v>
      </c>
      <c r="F9" s="6" t="s">
        <v>12</v>
      </c>
      <c r="G9" s="5" t="s">
        <v>11</v>
      </c>
      <c r="H9" s="6" t="s">
        <v>12</v>
      </c>
      <c r="I9" s="5" t="s">
        <v>11</v>
      </c>
      <c r="J9" s="6" t="s">
        <v>12</v>
      </c>
      <c r="K9" s="5" t="s">
        <v>11</v>
      </c>
      <c r="L9" s="6" t="s">
        <v>12</v>
      </c>
      <c r="M9" s="5" t="s">
        <v>11</v>
      </c>
      <c r="N9" s="6" t="s">
        <v>12</v>
      </c>
      <c r="O9" s="5" t="s">
        <v>11</v>
      </c>
      <c r="P9" s="6" t="s">
        <v>12</v>
      </c>
      <c r="Q9" s="5" t="s">
        <v>11</v>
      </c>
      <c r="R9" s="6" t="s">
        <v>12</v>
      </c>
      <c r="S9" s="5" t="s">
        <v>11</v>
      </c>
      <c r="T9" s="57"/>
      <c r="U9" s="4" t="s">
        <v>12</v>
      </c>
      <c r="V9" s="5" t="s">
        <v>11</v>
      </c>
      <c r="W9" s="6" t="s">
        <v>12</v>
      </c>
      <c r="X9" s="5" t="s">
        <v>11</v>
      </c>
      <c r="Y9" s="55"/>
      <c r="Z9" s="69"/>
      <c r="AA9" s="71"/>
    </row>
    <row r="10" spans="2:27" ht="15.6" x14ac:dyDescent="0.3">
      <c r="B10" s="7">
        <f ca="1">AA10</f>
        <v>4</v>
      </c>
      <c r="C10" s="8" t="s">
        <v>49</v>
      </c>
      <c r="D10" s="9">
        <f ca="1">RANK(OCULTA!C9,OCULTA!C$9:C$16,0)</f>
        <v>2</v>
      </c>
      <c r="E10" s="10">
        <f ca="1">VLOOKUP(D10,OCULTA!$C$47:$D$55,2,0)</f>
        <v>10</v>
      </c>
      <c r="F10" s="11">
        <f ca="1">RANK(OCULTA!E9,OCULTA!E$9:E$16,0)</f>
        <v>6</v>
      </c>
      <c r="G10" s="10">
        <f ca="1">VLOOKUP(F10,OCULTA!$C$47:$D$55,2,0)</f>
        <v>5</v>
      </c>
      <c r="H10" s="11">
        <f ca="1">RANK(OCULTA!G9,OCULTA!G$9:G$16,0)</f>
        <v>2</v>
      </c>
      <c r="I10" s="10">
        <f ca="1">VLOOKUP(H10,OCULTA!$C$47:$D$55,2,0)</f>
        <v>10</v>
      </c>
      <c r="J10" s="11">
        <f ca="1">RANK(OCULTA!I9,OCULTA!I$9:I$16,0)</f>
        <v>5</v>
      </c>
      <c r="K10" s="10">
        <f ca="1">VLOOKUP(J10,OCULTA!$C$47:$D$55,2,0)</f>
        <v>6</v>
      </c>
      <c r="L10" s="11">
        <f ca="1">RANK(OCULTA!K9,OCULTA!K$9:K$16,0)</f>
        <v>4</v>
      </c>
      <c r="M10" s="10">
        <f ca="1">VLOOKUP(L10,OCULTA!$C$47:$D$55,2,0)</f>
        <v>7</v>
      </c>
      <c r="N10" s="11">
        <f ca="1">RANK(OCULTA!M9,OCULTA!M$9:M$16,0)</f>
        <v>7</v>
      </c>
      <c r="O10" s="10">
        <f ca="1">VLOOKUP(N10,OCULTA!$C$47:$D$55,2,0)</f>
        <v>4</v>
      </c>
      <c r="P10" s="11">
        <f ca="1">RANK(OCULTA!O9,OCULTA!O$9:O$16,0)</f>
        <v>1</v>
      </c>
      <c r="Q10" s="10">
        <f ca="1">VLOOKUP(P10,OCULTA!$C$47:$D$55,2,0)</f>
        <v>12</v>
      </c>
      <c r="R10" s="11">
        <f ca="1">RANK(OCULTA!Q9,OCULTA!Q$9:Q$16,0)</f>
        <v>2</v>
      </c>
      <c r="S10" s="10">
        <f ca="1">VLOOKUP(R10,OCULTA!$C$47:$D$55,2,0)</f>
        <v>10</v>
      </c>
      <c r="T10" s="12">
        <f ca="1">E10+G10+I10+K10+M10+O10+Q10+S10+0.0000000001</f>
        <v>64.000000000100002</v>
      </c>
      <c r="U10" s="9">
        <f ca="1">RANK(OCULTA!T9,OCULTA!T$9:T$16,0)</f>
        <v>5</v>
      </c>
      <c r="V10" s="13">
        <f ca="1">VLOOKUP(U10,OCULTA!$C$47:$E$55,3,0)</f>
        <v>25</v>
      </c>
      <c r="W10" s="11">
        <f ca="1">RANK(OCULTA!V9,OCULTA!V$9:V$16,0)</f>
        <v>7</v>
      </c>
      <c r="X10" s="13">
        <f ca="1">VLOOKUP(W10,OCULTA!$C$47:$E$55,3,0)</f>
        <v>20</v>
      </c>
      <c r="Y10" s="14">
        <f ca="1">V10+X10</f>
        <v>45</v>
      </c>
      <c r="Z10" s="15">
        <f ca="1">T10+Y10+T10/1000</f>
        <v>109.06400000010011</v>
      </c>
      <c r="AA10" s="16">
        <f t="shared" ref="AA10:AA17" ca="1" si="0">RANK(Z10,$Z$10:$Z$17,0)</f>
        <v>4</v>
      </c>
    </row>
    <row r="11" spans="2:27" ht="15.6" x14ac:dyDescent="0.3">
      <c r="B11" s="17">
        <f t="shared" ref="B11:B17" ca="1" si="1">AA11</f>
        <v>2</v>
      </c>
      <c r="C11" s="18" t="s">
        <v>50</v>
      </c>
      <c r="D11" s="19">
        <f ca="1">RANK(OCULTA!C10,OCULTA!C$9:C$16,0)</f>
        <v>3</v>
      </c>
      <c r="E11" s="20">
        <f ca="1">VLOOKUP(D11,OCULTA!$C$47:$D$55,2,0)</f>
        <v>8</v>
      </c>
      <c r="F11" s="21">
        <f ca="1">RANK(OCULTA!E10,OCULTA!E$9:E$16,0)</f>
        <v>3</v>
      </c>
      <c r="G11" s="20">
        <f ca="1">VLOOKUP(F11,OCULTA!$C$47:$D$55,2,0)</f>
        <v>8</v>
      </c>
      <c r="H11" s="21">
        <f ca="1">RANK(OCULTA!G10,OCULTA!G$9:G$16,0)</f>
        <v>1</v>
      </c>
      <c r="I11" s="20">
        <f ca="1">VLOOKUP(H11,OCULTA!$C$47:$D$55,2,0)</f>
        <v>12</v>
      </c>
      <c r="J11" s="21">
        <f ca="1">RANK(OCULTA!I10,OCULTA!I$9:I$16,0)</f>
        <v>3</v>
      </c>
      <c r="K11" s="20">
        <f ca="1">VLOOKUP(J11,OCULTA!$C$47:$D$55,2,0)</f>
        <v>8</v>
      </c>
      <c r="L11" s="21">
        <f ca="1">RANK(OCULTA!K10,OCULTA!K$9:K$16,0)</f>
        <v>2</v>
      </c>
      <c r="M11" s="20">
        <f ca="1">VLOOKUP(L11,OCULTA!$C$47:$D$55,2,0)</f>
        <v>10</v>
      </c>
      <c r="N11" s="21">
        <f ca="1">RANK(OCULTA!M10,OCULTA!M$9:M$16,0)</f>
        <v>6</v>
      </c>
      <c r="O11" s="20">
        <f ca="1">VLOOKUP(N11,OCULTA!$C$47:$D$55,2,0)</f>
        <v>5</v>
      </c>
      <c r="P11" s="21">
        <f ca="1">RANK(OCULTA!O10,OCULTA!O$9:O$16,0)</f>
        <v>4</v>
      </c>
      <c r="Q11" s="20">
        <f ca="1">VLOOKUP(P11,OCULTA!$C$47:$D$55,2,0)</f>
        <v>7</v>
      </c>
      <c r="R11" s="21">
        <f ca="1">RANK(OCULTA!Q10,OCULTA!Q$9:Q$16,0)</f>
        <v>5</v>
      </c>
      <c r="S11" s="20">
        <f ca="1">VLOOKUP(R11,OCULTA!$C$47:$D$55,2,0)</f>
        <v>6</v>
      </c>
      <c r="T11" s="22">
        <f ca="1">E11+G11+I11+K11+M11+O11+Q11+S11+0.0000000002</f>
        <v>64.000000000200004</v>
      </c>
      <c r="U11" s="19">
        <f ca="1">RANK(OCULTA!T10,OCULTA!T$9:T$16,0)</f>
        <v>7</v>
      </c>
      <c r="V11" s="23">
        <f ca="1">VLOOKUP(U11,OCULTA!$C$47:$E$55,3,0)</f>
        <v>20</v>
      </c>
      <c r="W11" s="21">
        <f ca="1">RANK(OCULTA!V10,OCULTA!V$9:V$16,0)</f>
        <v>2</v>
      </c>
      <c r="X11" s="23">
        <f ca="1">VLOOKUP(W11,OCULTA!$C$47:$E$55,3,0)</f>
        <v>35</v>
      </c>
      <c r="Y11" s="24">
        <f t="shared" ref="Y11:Y16" ca="1" si="2">V11+X11</f>
        <v>55</v>
      </c>
      <c r="Z11" s="25">
        <f t="shared" ref="Z11:Z17" ca="1" si="3">T11+Y11+T11/1000</f>
        <v>119.06400000020021</v>
      </c>
      <c r="AA11" s="26">
        <f t="shared" ca="1" si="0"/>
        <v>2</v>
      </c>
    </row>
    <row r="12" spans="2:27" ht="15.6" x14ac:dyDescent="0.3">
      <c r="B12" s="17">
        <f t="shared" ca="1" si="1"/>
        <v>1</v>
      </c>
      <c r="C12" s="18" t="s">
        <v>51</v>
      </c>
      <c r="D12" s="19">
        <f ca="1">RANK(OCULTA!C11,OCULTA!C$9:C$16,0)</f>
        <v>1</v>
      </c>
      <c r="E12" s="20">
        <f ca="1">VLOOKUP(D12,OCULTA!$C$47:$D$55,2,0)</f>
        <v>12</v>
      </c>
      <c r="F12" s="21">
        <f ca="1">RANK(OCULTA!E11,OCULTA!E$9:E$16,0)</f>
        <v>5</v>
      </c>
      <c r="G12" s="20">
        <f ca="1">VLOOKUP(F12,OCULTA!$C$47:$D$55,2,0)</f>
        <v>6</v>
      </c>
      <c r="H12" s="21">
        <f ca="1">RANK(OCULTA!G11,OCULTA!G$9:G$16,0)</f>
        <v>4</v>
      </c>
      <c r="I12" s="20">
        <f ca="1">VLOOKUP(H12,OCULTA!$C$47:$D$55,2,0)</f>
        <v>7</v>
      </c>
      <c r="J12" s="21">
        <f ca="1">RANK(OCULTA!I11,OCULTA!I$9:I$16,0)</f>
        <v>4</v>
      </c>
      <c r="K12" s="20">
        <f ca="1">VLOOKUP(J12,OCULTA!$C$47:$D$55,2,0)</f>
        <v>7</v>
      </c>
      <c r="L12" s="21">
        <f ca="1">RANK(OCULTA!K11,OCULTA!K$9:K$16,0)</f>
        <v>3</v>
      </c>
      <c r="M12" s="20">
        <f ca="1">VLOOKUP(L12,OCULTA!$C$47:$D$55,2,0)</f>
        <v>8</v>
      </c>
      <c r="N12" s="21">
        <f ca="1">RANK(OCULTA!M11,OCULTA!M$9:M$16,0)</f>
        <v>3</v>
      </c>
      <c r="O12" s="20">
        <f ca="1">VLOOKUP(N12,OCULTA!$C$47:$D$55,2,0)</f>
        <v>8</v>
      </c>
      <c r="P12" s="21">
        <f ca="1">RANK(OCULTA!O11,OCULTA!O$9:O$16,0)</f>
        <v>7</v>
      </c>
      <c r="Q12" s="20">
        <f ca="1">VLOOKUP(P12,OCULTA!$C$47:$D$55,2,0)</f>
        <v>4</v>
      </c>
      <c r="R12" s="21">
        <f ca="1">RANK(OCULTA!Q11,OCULTA!Q$9:Q$16,0)</f>
        <v>6</v>
      </c>
      <c r="S12" s="20">
        <f ca="1">VLOOKUP(R12,OCULTA!$C$47:$D$55,2,0)</f>
        <v>5</v>
      </c>
      <c r="T12" s="22">
        <f ca="1">E12+G12+I12+K12+M12+O12+Q12+S12+0.0000000003</f>
        <v>57.000000000299998</v>
      </c>
      <c r="U12" s="19">
        <f ca="1">RANK(OCULTA!T11,OCULTA!T$9:T$16,0)</f>
        <v>2</v>
      </c>
      <c r="V12" s="23">
        <f ca="1">VLOOKUP(U12,OCULTA!$C$47:$E$55,3,0)</f>
        <v>35</v>
      </c>
      <c r="W12" s="21">
        <f ca="1">RANK(OCULTA!V11,OCULTA!V$9:V$16,0)</f>
        <v>4</v>
      </c>
      <c r="X12" s="23">
        <f ca="1">VLOOKUP(W12,OCULTA!$C$47:$E$55,3,0)</f>
        <v>28</v>
      </c>
      <c r="Y12" s="24">
        <f t="shared" ca="1" si="2"/>
        <v>63</v>
      </c>
      <c r="Z12" s="25">
        <f t="shared" ca="1" si="3"/>
        <v>120.05700000030029</v>
      </c>
      <c r="AA12" s="26">
        <f t="shared" ca="1" si="0"/>
        <v>1</v>
      </c>
    </row>
    <row r="13" spans="2:27" ht="15.6" x14ac:dyDescent="0.3">
      <c r="B13" s="17">
        <f t="shared" ca="1" si="1"/>
        <v>3</v>
      </c>
      <c r="C13" s="18" t="s">
        <v>52</v>
      </c>
      <c r="D13" s="19">
        <f ca="1">RANK(OCULTA!C12,OCULTA!C$9:C$16,0)</f>
        <v>5</v>
      </c>
      <c r="E13" s="20">
        <f ca="1">VLOOKUP(D13,OCULTA!$C$47:$D$55,2,0)</f>
        <v>6</v>
      </c>
      <c r="F13" s="21">
        <f ca="1">RANK(OCULTA!E12,OCULTA!E$9:E$16,0)</f>
        <v>2</v>
      </c>
      <c r="G13" s="20">
        <f ca="1">VLOOKUP(F13,OCULTA!$C$47:$D$55,2,0)</f>
        <v>10</v>
      </c>
      <c r="H13" s="21">
        <f ca="1">RANK(OCULTA!G12,OCULTA!G$9:G$16,0)</f>
        <v>6</v>
      </c>
      <c r="I13" s="20">
        <f ca="1">VLOOKUP(H13,OCULTA!$C$47:$D$55,2,0)</f>
        <v>5</v>
      </c>
      <c r="J13" s="21">
        <f ca="1">RANK(OCULTA!I12,OCULTA!I$9:I$16,0)</f>
        <v>7</v>
      </c>
      <c r="K13" s="20">
        <f ca="1">VLOOKUP(J13,OCULTA!$C$47:$D$55,2,0)</f>
        <v>4</v>
      </c>
      <c r="L13" s="21">
        <f ca="1">RANK(OCULTA!K12,OCULTA!K$9:K$16,0)</f>
        <v>7</v>
      </c>
      <c r="M13" s="20">
        <f ca="1">VLOOKUP(L13,OCULTA!$C$47:$D$55,2,0)</f>
        <v>4</v>
      </c>
      <c r="N13" s="21">
        <f ca="1">RANK(OCULTA!M12,OCULTA!M$9:M$16,0)</f>
        <v>1</v>
      </c>
      <c r="O13" s="20">
        <f ca="1">VLOOKUP(N13,OCULTA!$C$47:$D$55,2,0)</f>
        <v>12</v>
      </c>
      <c r="P13" s="21">
        <f ca="1">RANK(OCULTA!O12,OCULTA!O$9:O$16,0)</f>
        <v>6</v>
      </c>
      <c r="Q13" s="20">
        <f ca="1">VLOOKUP(P13,OCULTA!$C$47:$D$55,2,0)</f>
        <v>5</v>
      </c>
      <c r="R13" s="21">
        <f ca="1">RANK(OCULTA!Q12,OCULTA!Q$9:Q$16,0)</f>
        <v>1</v>
      </c>
      <c r="S13" s="20">
        <f ca="1">VLOOKUP(R13,OCULTA!$C$47:$D$55,2,0)</f>
        <v>12</v>
      </c>
      <c r="T13" s="22">
        <f ca="1">E13+G13+I13+K13+M13+O13+Q13+S13+0.0000000004</f>
        <v>58.0000000004</v>
      </c>
      <c r="U13" s="19">
        <f ca="1">RANK(OCULTA!T12,OCULTA!T$9:T$16,0)</f>
        <v>3</v>
      </c>
      <c r="V13" s="23">
        <f ca="1">VLOOKUP(U13,OCULTA!$C$47:$E$55,3,0)</f>
        <v>30</v>
      </c>
      <c r="W13" s="21">
        <f ca="1">RANK(OCULTA!V12,OCULTA!V$9:V$16,0)</f>
        <v>5</v>
      </c>
      <c r="X13" s="23">
        <f ca="1">VLOOKUP(W13,OCULTA!$C$47:$E$55,3,0)</f>
        <v>25</v>
      </c>
      <c r="Y13" s="24">
        <f t="shared" ca="1" si="2"/>
        <v>55</v>
      </c>
      <c r="Z13" s="25">
        <f t="shared" ca="1" si="3"/>
        <v>113.05800000040041</v>
      </c>
      <c r="AA13" s="26">
        <f t="shared" ca="1" si="0"/>
        <v>3</v>
      </c>
    </row>
    <row r="14" spans="2:27" ht="15.6" x14ac:dyDescent="0.3">
      <c r="B14" s="17">
        <f t="shared" ca="1" si="1"/>
        <v>7</v>
      </c>
      <c r="C14" s="18" t="s">
        <v>53</v>
      </c>
      <c r="D14" s="19">
        <f ca="1">RANK(OCULTA!C13,OCULTA!C$9:C$16,0)</f>
        <v>7</v>
      </c>
      <c r="E14" s="20">
        <f ca="1">VLOOKUP(D14,OCULTA!$C$47:$D$55,2,0)</f>
        <v>4</v>
      </c>
      <c r="F14" s="21">
        <f ca="1">RANK(OCULTA!E13,OCULTA!E$9:E$16,0)</f>
        <v>1</v>
      </c>
      <c r="G14" s="20">
        <f ca="1">VLOOKUP(F14,OCULTA!$C$47:$D$55,2,0)</f>
        <v>12</v>
      </c>
      <c r="H14" s="21">
        <f ca="1">RANK(OCULTA!G13,OCULTA!G$9:G$16,0)</f>
        <v>8</v>
      </c>
      <c r="I14" s="20">
        <f ca="1">VLOOKUP(H14,OCULTA!$C$47:$D$55,2,0)</f>
        <v>2</v>
      </c>
      <c r="J14" s="21">
        <f ca="1">RANK(OCULTA!I13,OCULTA!I$9:I$16,0)</f>
        <v>2</v>
      </c>
      <c r="K14" s="20">
        <f ca="1">VLOOKUP(J14,OCULTA!$C$47:$D$55,2,0)</f>
        <v>10</v>
      </c>
      <c r="L14" s="21">
        <f ca="1">RANK(OCULTA!K13,OCULTA!K$9:K$16,0)</f>
        <v>6</v>
      </c>
      <c r="M14" s="20">
        <f ca="1">VLOOKUP(L14,OCULTA!$C$47:$D$55,2,0)</f>
        <v>5</v>
      </c>
      <c r="N14" s="21">
        <f ca="1">RANK(OCULTA!M13,OCULTA!M$9:M$16,0)</f>
        <v>8</v>
      </c>
      <c r="O14" s="20">
        <f ca="1">VLOOKUP(N14,OCULTA!$C$47:$D$55,2,0)</f>
        <v>2</v>
      </c>
      <c r="P14" s="21">
        <f ca="1">RANK(OCULTA!O13,OCULTA!O$9:O$16,0)</f>
        <v>3</v>
      </c>
      <c r="Q14" s="20">
        <f ca="1">VLOOKUP(P14,OCULTA!$C$47:$D$55,2,0)</f>
        <v>8</v>
      </c>
      <c r="R14" s="21">
        <f ca="1">RANK(OCULTA!Q13,OCULTA!Q$9:Q$16,0)</f>
        <v>4</v>
      </c>
      <c r="S14" s="20">
        <f ca="1">VLOOKUP(R14,OCULTA!$C$47:$D$55,2,0)</f>
        <v>7</v>
      </c>
      <c r="T14" s="22">
        <f ca="1">E14+G14+I14+K14+M14+O14+Q14+S14+0.0000000005</f>
        <v>50.000000000500002</v>
      </c>
      <c r="U14" s="19">
        <f ca="1">RANK(OCULTA!T13,OCULTA!T$9:T$16,0)</f>
        <v>4</v>
      </c>
      <c r="V14" s="23">
        <f ca="1">VLOOKUP(U14,OCULTA!$C$47:$E$55,3,0)</f>
        <v>28</v>
      </c>
      <c r="W14" s="21">
        <f ca="1">RANK(OCULTA!V13,OCULTA!V$9:V$16,0)</f>
        <v>6</v>
      </c>
      <c r="X14" s="23">
        <f ca="1">VLOOKUP(W14,OCULTA!$C$47:$E$55,3,0)</f>
        <v>22</v>
      </c>
      <c r="Y14" s="24">
        <f t="shared" ca="1" si="2"/>
        <v>50</v>
      </c>
      <c r="Z14" s="25">
        <f t="shared" ca="1" si="3"/>
        <v>100.05000000050049</v>
      </c>
      <c r="AA14" s="26">
        <f t="shared" ca="1" si="0"/>
        <v>7</v>
      </c>
    </row>
    <row r="15" spans="2:27" ht="15.6" x14ac:dyDescent="0.3">
      <c r="B15" s="17">
        <f t="shared" ca="1" si="1"/>
        <v>8</v>
      </c>
      <c r="C15" s="18" t="s">
        <v>54</v>
      </c>
      <c r="D15" s="19">
        <f ca="1">RANK(OCULTA!C14,OCULTA!C$9:C$16,0)</f>
        <v>4</v>
      </c>
      <c r="E15" s="20">
        <f ca="1">VLOOKUP(D15,OCULTA!$C$47:$D$55,2,0)</f>
        <v>7</v>
      </c>
      <c r="F15" s="21">
        <f ca="1">RANK(OCULTA!E14,OCULTA!E$9:E$16,0)</f>
        <v>7</v>
      </c>
      <c r="G15" s="20">
        <f ca="1">VLOOKUP(F15,OCULTA!$C$47:$D$55,2,0)</f>
        <v>4</v>
      </c>
      <c r="H15" s="21">
        <f ca="1">RANK(OCULTA!G14,OCULTA!G$9:G$16,0)</f>
        <v>5</v>
      </c>
      <c r="I15" s="20">
        <f ca="1">VLOOKUP(H15,OCULTA!$C$47:$D$55,2,0)</f>
        <v>6</v>
      </c>
      <c r="J15" s="21">
        <f ca="1">RANK(OCULTA!I14,OCULTA!I$9:I$16,0)</f>
        <v>8</v>
      </c>
      <c r="K15" s="20">
        <f ca="1">VLOOKUP(J15,OCULTA!$C$47:$D$55,2,0)</f>
        <v>2</v>
      </c>
      <c r="L15" s="21">
        <f ca="1">RANK(OCULTA!K14,OCULTA!K$9:K$16,0)</f>
        <v>1</v>
      </c>
      <c r="M15" s="20">
        <f ca="1">VLOOKUP(L15,OCULTA!$C$47:$D$55,2,0)</f>
        <v>12</v>
      </c>
      <c r="N15" s="21">
        <f ca="1">RANK(OCULTA!M14,OCULTA!M$9:M$16,0)</f>
        <v>5</v>
      </c>
      <c r="O15" s="20">
        <f ca="1">VLOOKUP(N15,OCULTA!$C$47:$D$55,2,0)</f>
        <v>6</v>
      </c>
      <c r="P15" s="21">
        <f ca="1">RANK(OCULTA!O14,OCULTA!O$9:O$16,0)</f>
        <v>8</v>
      </c>
      <c r="Q15" s="20">
        <f ca="1">VLOOKUP(P15,OCULTA!$C$47:$D$55,2,0)</f>
        <v>2</v>
      </c>
      <c r="R15" s="21">
        <f ca="1">RANK(OCULTA!Q14,OCULTA!Q$9:Q$16,0)</f>
        <v>3</v>
      </c>
      <c r="S15" s="20">
        <f ca="1">VLOOKUP(R15,OCULTA!$C$47:$D$55,2,0)</f>
        <v>8</v>
      </c>
      <c r="T15" s="22">
        <f ca="1">E15+G15+I15+K15+M15+O15+Q15+S15+0.0000000006</f>
        <v>47.000000000599996</v>
      </c>
      <c r="U15" s="19">
        <f ca="1">RANK(OCULTA!T14,OCULTA!T$9:T$16,0)</f>
        <v>6</v>
      </c>
      <c r="V15" s="23">
        <f ca="1">VLOOKUP(U15,OCULTA!$C$47:$E$55,3,0)</f>
        <v>22</v>
      </c>
      <c r="W15" s="21">
        <f ca="1">RANK(OCULTA!V14,OCULTA!V$9:V$16,0)</f>
        <v>3</v>
      </c>
      <c r="X15" s="23">
        <f ca="1">VLOOKUP(W15,OCULTA!$C$47:$E$55,3,0)</f>
        <v>30</v>
      </c>
      <c r="Y15" s="24">
        <f t="shared" ca="1" si="2"/>
        <v>52</v>
      </c>
      <c r="Z15" s="25">
        <f t="shared" ca="1" si="3"/>
        <v>99.04700000060059</v>
      </c>
      <c r="AA15" s="26">
        <f t="shared" ca="1" si="0"/>
        <v>8</v>
      </c>
    </row>
    <row r="16" spans="2:27" ht="15.6" x14ac:dyDescent="0.3">
      <c r="B16" s="17">
        <f t="shared" ca="1" si="1"/>
        <v>6</v>
      </c>
      <c r="C16" s="18" t="s">
        <v>55</v>
      </c>
      <c r="D16" s="19">
        <f ca="1">RANK(OCULTA!C15,OCULTA!C$9:C$16,0)</f>
        <v>8</v>
      </c>
      <c r="E16" s="20">
        <f ca="1">VLOOKUP(D16,OCULTA!$C$47:$D$55,2,0)</f>
        <v>2</v>
      </c>
      <c r="F16" s="21">
        <f ca="1">RANK(OCULTA!E15,OCULTA!E$9:E$16,0)</f>
        <v>8</v>
      </c>
      <c r="G16" s="20">
        <f ca="1">VLOOKUP(F16,OCULTA!$C$47:$D$55,2,0)</f>
        <v>2</v>
      </c>
      <c r="H16" s="21">
        <f ca="1">RANK(OCULTA!G15,OCULTA!G$9:G$16,0)</f>
        <v>3</v>
      </c>
      <c r="I16" s="20">
        <f ca="1">VLOOKUP(H16,OCULTA!$C$47:$D$55,2,0)</f>
        <v>8</v>
      </c>
      <c r="J16" s="21">
        <f ca="1">RANK(OCULTA!I15,OCULTA!I$9:I$16,0)</f>
        <v>1</v>
      </c>
      <c r="K16" s="20">
        <f ca="1">VLOOKUP(J16,OCULTA!$C$47:$D$55,2,0)</f>
        <v>12</v>
      </c>
      <c r="L16" s="21">
        <f ca="1">RANK(OCULTA!K15,OCULTA!K$9:K$16,0)</f>
        <v>8</v>
      </c>
      <c r="M16" s="20">
        <f ca="1">VLOOKUP(L16,OCULTA!$C$47:$D$55,2,0)</f>
        <v>2</v>
      </c>
      <c r="N16" s="21">
        <f ca="1">RANK(OCULTA!M15,OCULTA!M$9:M$16,0)</f>
        <v>4</v>
      </c>
      <c r="O16" s="20">
        <f ca="1">VLOOKUP(N16,OCULTA!$C$47:$D$55,2,0)</f>
        <v>7</v>
      </c>
      <c r="P16" s="21">
        <f ca="1">RANK(OCULTA!O15,OCULTA!O$9:O$16,0)</f>
        <v>2</v>
      </c>
      <c r="Q16" s="20">
        <f ca="1">VLOOKUP(P16,OCULTA!$C$47:$D$55,2,0)</f>
        <v>10</v>
      </c>
      <c r="R16" s="21">
        <f ca="1">RANK(OCULTA!Q15,OCULTA!Q$9:Q$16,0)</f>
        <v>8</v>
      </c>
      <c r="S16" s="20">
        <f ca="1">VLOOKUP(R16,OCULTA!$C$47:$D$55,2,0)</f>
        <v>2</v>
      </c>
      <c r="T16" s="22">
        <f ca="1">E16+G16+I16+K16+M16+O16+Q16+S16+0.0000000008</f>
        <v>45.0000000008</v>
      </c>
      <c r="U16" s="19">
        <f ca="1">RANK(OCULTA!T15,OCULTA!T$9:T$16,0)</f>
        <v>8</v>
      </c>
      <c r="V16" s="23">
        <f ca="1">VLOOKUP(U16,OCULTA!$C$47:$E$55,3,0)</f>
        <v>16</v>
      </c>
      <c r="W16" s="21">
        <f ca="1">RANK(OCULTA!V15,OCULTA!V$9:V$16,0)</f>
        <v>1</v>
      </c>
      <c r="X16" s="23">
        <f ca="1">VLOOKUP(W16,OCULTA!$C$47:$E$55,3,0)</f>
        <v>40</v>
      </c>
      <c r="Y16" s="24">
        <f t="shared" ca="1" si="2"/>
        <v>56</v>
      </c>
      <c r="Z16" s="25">
        <f t="shared" ca="1" si="3"/>
        <v>101.0450000008008</v>
      </c>
      <c r="AA16" s="26">
        <f t="shared" ca="1" si="0"/>
        <v>6</v>
      </c>
    </row>
    <row r="17" spans="2:27" ht="16.2" thickBot="1" x14ac:dyDescent="0.35">
      <c r="B17" s="27">
        <f t="shared" ca="1" si="1"/>
        <v>5</v>
      </c>
      <c r="C17" s="28" t="s">
        <v>56</v>
      </c>
      <c r="D17" s="29">
        <f ca="1">RANK(OCULTA!C16,OCULTA!C$9:C$16,0)</f>
        <v>6</v>
      </c>
      <c r="E17" s="30">
        <f ca="1">VLOOKUP(D17,OCULTA!$C$47:$D$55,2,0)</f>
        <v>5</v>
      </c>
      <c r="F17" s="31">
        <f ca="1">RANK(OCULTA!E16,OCULTA!E$9:E$16,0)</f>
        <v>4</v>
      </c>
      <c r="G17" s="30">
        <f ca="1">VLOOKUP(F17,OCULTA!$C$47:$D$55,2,0)</f>
        <v>7</v>
      </c>
      <c r="H17" s="31">
        <f ca="1">RANK(OCULTA!G16,OCULTA!G$9:G$16,0)</f>
        <v>7</v>
      </c>
      <c r="I17" s="30">
        <f ca="1">VLOOKUP(H17,OCULTA!$C$47:$D$55,2,0)</f>
        <v>4</v>
      </c>
      <c r="J17" s="31">
        <f ca="1">RANK(OCULTA!I16,OCULTA!I$9:I$16,0)</f>
        <v>6</v>
      </c>
      <c r="K17" s="30">
        <f ca="1">VLOOKUP(J17,OCULTA!$C$47:$D$55,2,0)</f>
        <v>5</v>
      </c>
      <c r="L17" s="31">
        <f ca="1">RANK(OCULTA!K16,OCULTA!K$9:K$16,0)</f>
        <v>5</v>
      </c>
      <c r="M17" s="30">
        <f ca="1">VLOOKUP(L17,OCULTA!$C$47:$D$55,2,0)</f>
        <v>6</v>
      </c>
      <c r="N17" s="31">
        <f ca="1">RANK(OCULTA!M16,OCULTA!M$9:M$16,0)</f>
        <v>2</v>
      </c>
      <c r="O17" s="30">
        <f ca="1">VLOOKUP(N17,OCULTA!$C$47:$D$55,2,0)</f>
        <v>10</v>
      </c>
      <c r="P17" s="31">
        <f ca="1">RANK(OCULTA!O16,OCULTA!O$9:O$16,0)</f>
        <v>5</v>
      </c>
      <c r="Q17" s="30">
        <f ca="1">VLOOKUP(P17,OCULTA!$C$47:$D$55,2,0)</f>
        <v>6</v>
      </c>
      <c r="R17" s="31">
        <f ca="1">RANK(OCULTA!Q16,OCULTA!Q$9:Q$16,0)</f>
        <v>7</v>
      </c>
      <c r="S17" s="30">
        <f ca="1">VLOOKUP(R17,OCULTA!$C$47:$D$55,2,0)</f>
        <v>4</v>
      </c>
      <c r="T17" s="32">
        <f ca="1">E17+G17+I17+K17+M17+O17+Q17+S17+0.0000000009</f>
        <v>47.000000000900002</v>
      </c>
      <c r="U17" s="29">
        <f ca="1">RANK(OCULTA!T16,OCULTA!T$9:T$16,0)</f>
        <v>1</v>
      </c>
      <c r="V17" s="33">
        <f ca="1">VLOOKUP(U17,OCULTA!$C$47:$E$55,3,0)</f>
        <v>40</v>
      </c>
      <c r="W17" s="31">
        <f ca="1">RANK(OCULTA!V16,OCULTA!V$9:V$16,0)</f>
        <v>8</v>
      </c>
      <c r="X17" s="33">
        <f ca="1">VLOOKUP(W17,OCULTA!$C$47:$E$55,3,0)</f>
        <v>16</v>
      </c>
      <c r="Y17" s="34">
        <f t="shared" ref="Y17" ca="1" si="4">V17+X17</f>
        <v>56</v>
      </c>
      <c r="Z17" s="35">
        <f t="shared" ca="1" si="3"/>
        <v>103.04700000090091</v>
      </c>
      <c r="AA17" s="36">
        <f t="shared" ca="1" si="0"/>
        <v>5</v>
      </c>
    </row>
    <row r="18" spans="2:27" ht="15" thickBot="1" x14ac:dyDescent="0.35">
      <c r="AA18" s="37"/>
    </row>
    <row r="19" spans="2:27" ht="18.75" customHeight="1" thickBot="1" x14ac:dyDescent="0.35">
      <c r="B19" s="73" t="s">
        <v>20</v>
      </c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5"/>
    </row>
    <row r="20" spans="2:27" ht="15" thickBot="1" x14ac:dyDescent="0.35"/>
    <row r="21" spans="2:27" ht="15.6" x14ac:dyDescent="0.3">
      <c r="D21" s="63" t="s">
        <v>13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5" t="s">
        <v>16</v>
      </c>
      <c r="V21" s="66"/>
      <c r="W21" s="66"/>
      <c r="X21" s="66"/>
      <c r="Y21" s="67"/>
      <c r="Z21" s="68" t="s">
        <v>15</v>
      </c>
      <c r="AA21" s="70" t="s">
        <v>12</v>
      </c>
    </row>
    <row r="22" spans="2:27" x14ac:dyDescent="0.3">
      <c r="D22" s="72" t="s">
        <v>3</v>
      </c>
      <c r="E22" s="56"/>
      <c r="F22" s="56" t="s">
        <v>4</v>
      </c>
      <c r="G22" s="56"/>
      <c r="H22" s="56" t="s">
        <v>5</v>
      </c>
      <c r="I22" s="56"/>
      <c r="J22" s="56" t="s">
        <v>6</v>
      </c>
      <c r="K22" s="56"/>
      <c r="L22" s="56" t="s">
        <v>7</v>
      </c>
      <c r="M22" s="56"/>
      <c r="N22" s="56" t="s">
        <v>8</v>
      </c>
      <c r="O22" s="56"/>
      <c r="P22" s="56" t="s">
        <v>9</v>
      </c>
      <c r="Q22" s="56"/>
      <c r="R22" s="56" t="s">
        <v>10</v>
      </c>
      <c r="S22" s="56"/>
      <c r="T22" s="57" t="s">
        <v>15</v>
      </c>
      <c r="U22" s="58" t="s">
        <v>47</v>
      </c>
      <c r="V22" s="59"/>
      <c r="W22" s="59" t="s">
        <v>48</v>
      </c>
      <c r="X22" s="59"/>
      <c r="Y22" s="55" t="s">
        <v>15</v>
      </c>
      <c r="Z22" s="69"/>
      <c r="AA22" s="71"/>
    </row>
    <row r="23" spans="2:27" ht="15" thickBot="1" x14ac:dyDescent="0.35">
      <c r="D23" s="4" t="s">
        <v>12</v>
      </c>
      <c r="E23" s="5" t="s">
        <v>11</v>
      </c>
      <c r="F23" s="6" t="s">
        <v>12</v>
      </c>
      <c r="G23" s="5" t="s">
        <v>11</v>
      </c>
      <c r="H23" s="6" t="s">
        <v>12</v>
      </c>
      <c r="I23" s="5" t="s">
        <v>11</v>
      </c>
      <c r="J23" s="6" t="s">
        <v>12</v>
      </c>
      <c r="K23" s="5" t="s">
        <v>11</v>
      </c>
      <c r="L23" s="6" t="s">
        <v>12</v>
      </c>
      <c r="M23" s="5" t="s">
        <v>11</v>
      </c>
      <c r="N23" s="6" t="s">
        <v>12</v>
      </c>
      <c r="O23" s="5" t="s">
        <v>11</v>
      </c>
      <c r="P23" s="6" t="s">
        <v>12</v>
      </c>
      <c r="Q23" s="5" t="s">
        <v>11</v>
      </c>
      <c r="R23" s="6" t="s">
        <v>12</v>
      </c>
      <c r="S23" s="5" t="s">
        <v>11</v>
      </c>
      <c r="T23" s="57"/>
      <c r="U23" s="4" t="s">
        <v>12</v>
      </c>
      <c r="V23" s="5" t="s">
        <v>11</v>
      </c>
      <c r="W23" s="6" t="s">
        <v>12</v>
      </c>
      <c r="X23" s="5" t="s">
        <v>11</v>
      </c>
      <c r="Y23" s="55"/>
      <c r="Z23" s="69"/>
      <c r="AA23" s="71"/>
    </row>
    <row r="24" spans="2:27" ht="15.6" x14ac:dyDescent="0.3">
      <c r="B24" s="7">
        <f ca="1">AA24</f>
        <v>8</v>
      </c>
      <c r="C24" s="8" t="s">
        <v>57</v>
      </c>
      <c r="D24" s="9">
        <f ca="1">RANK(OCULTA!C22,OCULTA!C$22:C$29,0)</f>
        <v>4</v>
      </c>
      <c r="E24" s="10">
        <f ca="1">VLOOKUP(D24,OCULTA!$C$47:$D$55,2,0)</f>
        <v>7</v>
      </c>
      <c r="F24" s="11">
        <f ca="1">RANK(OCULTA!E22,OCULTA!E$22:E$29,0)</f>
        <v>7</v>
      </c>
      <c r="G24" s="10">
        <f ca="1">VLOOKUP(F24,OCULTA!$C$47:$D$55,2,0)</f>
        <v>4</v>
      </c>
      <c r="H24" s="11">
        <f ca="1">RANK(OCULTA!G22,OCULTA!G$22:G$29,0)</f>
        <v>5</v>
      </c>
      <c r="I24" s="10">
        <f ca="1">VLOOKUP(H24,OCULTA!$C$47:$D$55,2,0)</f>
        <v>6</v>
      </c>
      <c r="J24" s="11">
        <f ca="1">RANK(OCULTA!I22,OCULTA!I$22:I$29,0)</f>
        <v>7</v>
      </c>
      <c r="K24" s="10">
        <f ca="1">VLOOKUP(J24,OCULTA!$C$47:$D$55,2,0)</f>
        <v>4</v>
      </c>
      <c r="L24" s="11">
        <f ca="1">RANK(OCULTA!K22,OCULTA!K$22:K$29,0)</f>
        <v>2</v>
      </c>
      <c r="M24" s="10">
        <f ca="1">VLOOKUP(L24,OCULTA!$C$47:$D$55,2,0)</f>
        <v>10</v>
      </c>
      <c r="N24" s="11">
        <f ca="1">RANK(OCULTA!M22,OCULTA!M$22:M$29,0)</f>
        <v>7</v>
      </c>
      <c r="O24" s="10">
        <f ca="1">VLOOKUP(N24,OCULTA!$C$47:$D$55,2,0)</f>
        <v>4</v>
      </c>
      <c r="P24" s="11">
        <f ca="1">RANK(OCULTA!O22,OCULTA!O$22:O$29,0)</f>
        <v>8</v>
      </c>
      <c r="Q24" s="10">
        <f ca="1">VLOOKUP(P24,OCULTA!$C$47:$D$55,2,0)</f>
        <v>2</v>
      </c>
      <c r="R24" s="11">
        <f ca="1">RANK(OCULTA!Q22,OCULTA!Q$22:Q$29,0)</f>
        <v>3</v>
      </c>
      <c r="S24" s="10">
        <f ca="1">VLOOKUP(R24,OCULTA!$C$47:$D$55,2,0)</f>
        <v>8</v>
      </c>
      <c r="T24" s="12">
        <f ca="1">E24+G24+I24+K24+M24+O24+Q24+S24+0.0000000001</f>
        <v>45.000000000100002</v>
      </c>
      <c r="U24" s="9">
        <f ca="1">RANK(OCULTA!T22,OCULTA!T$22:T$29,0)</f>
        <v>8</v>
      </c>
      <c r="V24" s="13">
        <f ca="1">VLOOKUP(U24,OCULTA!$C$47:$E$55,3,0)</f>
        <v>16</v>
      </c>
      <c r="W24" s="11">
        <f ca="1">RANK(OCULTA!V22,OCULTA!V$22:V$29,0)</f>
        <v>7</v>
      </c>
      <c r="X24" s="13">
        <f ca="1">VLOOKUP(W24,OCULTA!$C$47:$E$55,3,0)</f>
        <v>20</v>
      </c>
      <c r="Y24" s="14">
        <f ca="1">V24+X24</f>
        <v>36</v>
      </c>
      <c r="Z24" s="15">
        <f ca="1">T24+Y24+T24/1000</f>
        <v>81.045000000100103</v>
      </c>
      <c r="AA24" s="16">
        <f t="shared" ref="AA24:AA31" ca="1" si="5">RANK(Z24,$Z$24:$Z$31,0)</f>
        <v>8</v>
      </c>
    </row>
    <row r="25" spans="2:27" ht="15.6" x14ac:dyDescent="0.3">
      <c r="B25" s="17">
        <f t="shared" ref="B25:B31" ca="1" si="6">AA25</f>
        <v>6</v>
      </c>
      <c r="C25" s="18" t="s">
        <v>58</v>
      </c>
      <c r="D25" s="19">
        <f ca="1">RANK(OCULTA!C23,OCULTA!C$22:C$29,0)</f>
        <v>8</v>
      </c>
      <c r="E25" s="20">
        <f ca="1">VLOOKUP(D25,OCULTA!$C$47:$D$55,2,0)</f>
        <v>2</v>
      </c>
      <c r="F25" s="21">
        <f ca="1">RANK(OCULTA!E23,OCULTA!E$22:E$29,0)</f>
        <v>8</v>
      </c>
      <c r="G25" s="20">
        <f ca="1">VLOOKUP(F25,OCULTA!$C$47:$D$55,2,0)</f>
        <v>2</v>
      </c>
      <c r="H25" s="21">
        <f ca="1">RANK(OCULTA!G23,OCULTA!G$22:G$29,0)</f>
        <v>2</v>
      </c>
      <c r="I25" s="20">
        <f ca="1">VLOOKUP(H25,OCULTA!$C$47:$D$55,2,0)</f>
        <v>10</v>
      </c>
      <c r="J25" s="21">
        <f ca="1">RANK(OCULTA!I23,OCULTA!I$22:I$29,0)</f>
        <v>4</v>
      </c>
      <c r="K25" s="20">
        <f ca="1">VLOOKUP(J25,OCULTA!$C$47:$D$55,2,0)</f>
        <v>7</v>
      </c>
      <c r="L25" s="21">
        <f ca="1">RANK(OCULTA!K23,OCULTA!K$22:K$29,0)</f>
        <v>7</v>
      </c>
      <c r="M25" s="20">
        <f ca="1">VLOOKUP(L25,OCULTA!$C$47:$D$55,2,0)</f>
        <v>4</v>
      </c>
      <c r="N25" s="21">
        <f ca="1">RANK(OCULTA!M23,OCULTA!M$22:M$29,0)</f>
        <v>5</v>
      </c>
      <c r="O25" s="20">
        <f ca="1">VLOOKUP(N25,OCULTA!$C$47:$D$55,2,0)</f>
        <v>6</v>
      </c>
      <c r="P25" s="21">
        <f ca="1">RANK(OCULTA!O23,OCULTA!O$22:O$29,0)</f>
        <v>3</v>
      </c>
      <c r="Q25" s="20">
        <f ca="1">VLOOKUP(P25,OCULTA!$C$47:$D$55,2,0)</f>
        <v>8</v>
      </c>
      <c r="R25" s="21">
        <f ca="1">RANK(OCULTA!Q23,OCULTA!Q$22:Q$29,0)</f>
        <v>4</v>
      </c>
      <c r="S25" s="20">
        <f ca="1">VLOOKUP(R25,OCULTA!$C$47:$D$55,2,0)</f>
        <v>7</v>
      </c>
      <c r="T25" s="22">
        <f ca="1">E25+G25+I25+K25+M25+O25+Q25+S25+0.0000000002</f>
        <v>46.000000000199996</v>
      </c>
      <c r="U25" s="19">
        <f ca="1">RANK(OCULTA!T23,OCULTA!T$22:T$29,0)</f>
        <v>3</v>
      </c>
      <c r="V25" s="23">
        <f ca="1">VLOOKUP(U25,OCULTA!$C$47:$E$55,3,0)</f>
        <v>30</v>
      </c>
      <c r="W25" s="21">
        <f ca="1">RANK(OCULTA!V23,OCULTA!V$22:V$29,0)</f>
        <v>4</v>
      </c>
      <c r="X25" s="23">
        <f ca="1">VLOOKUP(W25,OCULTA!$C$47:$E$55,3,0)</f>
        <v>28</v>
      </c>
      <c r="Y25" s="24">
        <f t="shared" ref="Y25:Y30" ca="1" si="7">V25+X25</f>
        <v>58</v>
      </c>
      <c r="Z25" s="25">
        <f t="shared" ref="Z25:Z31" ca="1" si="8">T25+Y25+T25/1000</f>
        <v>104.04600000020021</v>
      </c>
      <c r="AA25" s="26">
        <f t="shared" ca="1" si="5"/>
        <v>6</v>
      </c>
    </row>
    <row r="26" spans="2:27" ht="15.6" x14ac:dyDescent="0.3">
      <c r="B26" s="17">
        <f t="shared" ca="1" si="6"/>
        <v>5</v>
      </c>
      <c r="C26" s="18" t="s">
        <v>59</v>
      </c>
      <c r="D26" s="19">
        <f ca="1">RANK(OCULTA!C24,OCULTA!C$22:C$29,0)</f>
        <v>7</v>
      </c>
      <c r="E26" s="20">
        <f ca="1">VLOOKUP(D26,OCULTA!$C$47:$D$55,2,0)</f>
        <v>4</v>
      </c>
      <c r="F26" s="21">
        <f ca="1">RANK(OCULTA!E24,OCULTA!E$22:E$29,0)</f>
        <v>2</v>
      </c>
      <c r="G26" s="20">
        <f ca="1">VLOOKUP(F26,OCULTA!$C$47:$D$55,2,0)</f>
        <v>10</v>
      </c>
      <c r="H26" s="21">
        <f ca="1">RANK(OCULTA!G24,OCULTA!G$22:G$29,0)</f>
        <v>7</v>
      </c>
      <c r="I26" s="20">
        <f ca="1">VLOOKUP(H26,OCULTA!$C$47:$D$55,2,0)</f>
        <v>4</v>
      </c>
      <c r="J26" s="21">
        <f ca="1">RANK(OCULTA!I24,OCULTA!I$22:I$29,0)</f>
        <v>6</v>
      </c>
      <c r="K26" s="20">
        <f ca="1">VLOOKUP(J26,OCULTA!$C$47:$D$55,2,0)</f>
        <v>5</v>
      </c>
      <c r="L26" s="21">
        <f ca="1">RANK(OCULTA!K24,OCULTA!K$22:K$29,0)</f>
        <v>6</v>
      </c>
      <c r="M26" s="20">
        <f ca="1">VLOOKUP(L26,OCULTA!$C$47:$D$55,2,0)</f>
        <v>5</v>
      </c>
      <c r="N26" s="21">
        <f ca="1">RANK(OCULTA!M24,OCULTA!M$22:M$29,0)</f>
        <v>2</v>
      </c>
      <c r="O26" s="20">
        <f ca="1">VLOOKUP(N26,OCULTA!$C$47:$D$55,2,0)</f>
        <v>10</v>
      </c>
      <c r="P26" s="21">
        <f ca="1">RANK(OCULTA!O24,OCULTA!O$22:O$29,0)</f>
        <v>6</v>
      </c>
      <c r="Q26" s="20">
        <f ca="1">VLOOKUP(P26,OCULTA!$C$47:$D$55,2,0)</f>
        <v>5</v>
      </c>
      <c r="R26" s="21">
        <f ca="1">RANK(OCULTA!Q24,OCULTA!Q$22:Q$29,0)</f>
        <v>8</v>
      </c>
      <c r="S26" s="20">
        <f ca="1">VLOOKUP(R26,OCULTA!$C$47:$D$55,2,0)</f>
        <v>2</v>
      </c>
      <c r="T26" s="22">
        <f ca="1">E26+G26+I26+K26+M26+O26+Q26+S26+0.0000000003</f>
        <v>45.000000000299998</v>
      </c>
      <c r="U26" s="19">
        <f ca="1">RANK(OCULTA!T24,OCULTA!T$22:T$29,0)</f>
        <v>6</v>
      </c>
      <c r="V26" s="23">
        <f ca="1">VLOOKUP(U26,OCULTA!$C$47:$E$55,3,0)</f>
        <v>22</v>
      </c>
      <c r="W26" s="21">
        <f ca="1">RANK(OCULTA!V24,OCULTA!V$22:V$29,0)</f>
        <v>1</v>
      </c>
      <c r="X26" s="23">
        <f ca="1">VLOOKUP(W26,OCULTA!$C$47:$E$55,3,0)</f>
        <v>40</v>
      </c>
      <c r="Y26" s="24">
        <f t="shared" ca="1" si="7"/>
        <v>62</v>
      </c>
      <c r="Z26" s="25">
        <f t="shared" ca="1" si="8"/>
        <v>107.04500000030029</v>
      </c>
      <c r="AA26" s="26">
        <f t="shared" ca="1" si="5"/>
        <v>5</v>
      </c>
    </row>
    <row r="27" spans="2:27" ht="15.6" x14ac:dyDescent="0.3">
      <c r="B27" s="17">
        <f t="shared" ca="1" si="6"/>
        <v>4</v>
      </c>
      <c r="C27" s="18" t="s">
        <v>60</v>
      </c>
      <c r="D27" s="19">
        <f ca="1">RANK(OCULTA!C25,OCULTA!C$22:C$29,0)</f>
        <v>5</v>
      </c>
      <c r="E27" s="20">
        <f ca="1">VLOOKUP(D27,OCULTA!$C$47:$D$55,2,0)</f>
        <v>6</v>
      </c>
      <c r="F27" s="21">
        <f ca="1">RANK(OCULTA!E25,OCULTA!E$22:E$29,0)</f>
        <v>6</v>
      </c>
      <c r="G27" s="20">
        <f ca="1">VLOOKUP(F27,OCULTA!$C$47:$D$55,2,0)</f>
        <v>5</v>
      </c>
      <c r="H27" s="21">
        <f ca="1">RANK(OCULTA!G25,OCULTA!G$22:G$29,0)</f>
        <v>8</v>
      </c>
      <c r="I27" s="20">
        <f ca="1">VLOOKUP(H27,OCULTA!$C$47:$D$55,2,0)</f>
        <v>2</v>
      </c>
      <c r="J27" s="21">
        <f ca="1">RANK(OCULTA!I25,OCULTA!I$22:I$29,0)</f>
        <v>3</v>
      </c>
      <c r="K27" s="20">
        <f ca="1">VLOOKUP(J27,OCULTA!$C$47:$D$55,2,0)</f>
        <v>8</v>
      </c>
      <c r="L27" s="21">
        <f ca="1">RANK(OCULTA!K25,OCULTA!K$22:K$29,0)</f>
        <v>1</v>
      </c>
      <c r="M27" s="20">
        <f ca="1">VLOOKUP(L27,OCULTA!$C$47:$D$55,2,0)</f>
        <v>12</v>
      </c>
      <c r="N27" s="21">
        <f ca="1">RANK(OCULTA!M25,OCULTA!M$22:M$29,0)</f>
        <v>8</v>
      </c>
      <c r="O27" s="20">
        <f ca="1">VLOOKUP(N27,OCULTA!$C$47:$D$55,2,0)</f>
        <v>2</v>
      </c>
      <c r="P27" s="21">
        <f ca="1">RANK(OCULTA!O25,OCULTA!O$22:O$29,0)</f>
        <v>5</v>
      </c>
      <c r="Q27" s="20">
        <f ca="1">VLOOKUP(P27,OCULTA!$C$47:$D$55,2,0)</f>
        <v>6</v>
      </c>
      <c r="R27" s="21">
        <f ca="1">RANK(OCULTA!Q25,OCULTA!Q$22:Q$29,0)</f>
        <v>6</v>
      </c>
      <c r="S27" s="20">
        <f ca="1">VLOOKUP(R27,OCULTA!$C$47:$D$55,2,0)</f>
        <v>5</v>
      </c>
      <c r="T27" s="22">
        <f ca="1">E27+G27+I27+K27+M27+O27+Q27+S27+0.0000000004</f>
        <v>46.0000000004</v>
      </c>
      <c r="U27" s="19">
        <f ca="1">RANK(OCULTA!T25,OCULTA!T$22:T$29,0)</f>
        <v>1</v>
      </c>
      <c r="V27" s="23">
        <f ca="1">VLOOKUP(U27,OCULTA!$C$47:$E$55,3,0)</f>
        <v>40</v>
      </c>
      <c r="W27" s="21">
        <f ca="1">RANK(OCULTA!V25,OCULTA!V$22:V$29,0)</f>
        <v>5</v>
      </c>
      <c r="X27" s="23">
        <f ca="1">VLOOKUP(W27,OCULTA!$C$47:$E$55,3,0)</f>
        <v>25</v>
      </c>
      <c r="Y27" s="24">
        <f t="shared" ca="1" si="7"/>
        <v>65</v>
      </c>
      <c r="Z27" s="25">
        <f t="shared" ca="1" si="8"/>
        <v>111.04600000040041</v>
      </c>
      <c r="AA27" s="26">
        <f t="shared" ca="1" si="5"/>
        <v>4</v>
      </c>
    </row>
    <row r="28" spans="2:27" ht="15.6" x14ac:dyDescent="0.3">
      <c r="B28" s="17">
        <f t="shared" ca="1" si="6"/>
        <v>2</v>
      </c>
      <c r="C28" s="18" t="s">
        <v>61</v>
      </c>
      <c r="D28" s="19">
        <f ca="1">RANK(OCULTA!C26,OCULTA!C$22:C$29,0)</f>
        <v>1</v>
      </c>
      <c r="E28" s="20">
        <f ca="1">VLOOKUP(D28,OCULTA!$C$47:$D$55,2,0)</f>
        <v>12</v>
      </c>
      <c r="F28" s="21">
        <f ca="1">RANK(OCULTA!E26,OCULTA!E$22:E$29,0)</f>
        <v>1</v>
      </c>
      <c r="G28" s="20">
        <f ca="1">VLOOKUP(F28,OCULTA!$C$47:$D$55,2,0)</f>
        <v>12</v>
      </c>
      <c r="H28" s="21">
        <f ca="1">RANK(OCULTA!G26,OCULTA!G$22:G$29,0)</f>
        <v>3</v>
      </c>
      <c r="I28" s="20">
        <f ca="1">VLOOKUP(H28,OCULTA!$C$47:$D$55,2,0)</f>
        <v>8</v>
      </c>
      <c r="J28" s="21">
        <f ca="1">RANK(OCULTA!I26,OCULTA!I$22:I$29,0)</f>
        <v>2</v>
      </c>
      <c r="K28" s="20">
        <f ca="1">VLOOKUP(J28,OCULTA!$C$47:$D$55,2,0)</f>
        <v>10</v>
      </c>
      <c r="L28" s="21">
        <f ca="1">RANK(OCULTA!K26,OCULTA!K$22:K$29,0)</f>
        <v>5</v>
      </c>
      <c r="M28" s="20">
        <f ca="1">VLOOKUP(L28,OCULTA!$C$47:$D$55,2,0)</f>
        <v>6</v>
      </c>
      <c r="N28" s="21">
        <f ca="1">RANK(OCULTA!M26,OCULTA!M$22:M$29,0)</f>
        <v>4</v>
      </c>
      <c r="O28" s="20">
        <f ca="1">VLOOKUP(N28,OCULTA!$C$47:$D$55,2,0)</f>
        <v>7</v>
      </c>
      <c r="P28" s="21">
        <f ca="1">RANK(OCULTA!O26,OCULTA!O$22:O$29,0)</f>
        <v>2</v>
      </c>
      <c r="Q28" s="20">
        <f ca="1">VLOOKUP(P28,OCULTA!$C$47:$D$55,2,0)</f>
        <v>10</v>
      </c>
      <c r="R28" s="21">
        <f ca="1">RANK(OCULTA!Q26,OCULTA!Q$22:Q$29,0)</f>
        <v>7</v>
      </c>
      <c r="S28" s="20">
        <f ca="1">VLOOKUP(R28,OCULTA!$C$47:$D$55,2,0)</f>
        <v>4</v>
      </c>
      <c r="T28" s="22">
        <f ca="1">E28+G28+I28+K28+M28+O28+Q28+S28+0.0000000005</f>
        <v>69.000000000499995</v>
      </c>
      <c r="U28" s="19">
        <f ca="1">RANK(OCULTA!T26,OCULTA!T$22:T$29,0)</f>
        <v>4</v>
      </c>
      <c r="V28" s="23">
        <f ca="1">VLOOKUP(U28,OCULTA!$C$47:$E$55,3,0)</f>
        <v>28</v>
      </c>
      <c r="W28" s="21">
        <f ca="1">RANK(OCULTA!V26,OCULTA!V$22:V$29,0)</f>
        <v>3</v>
      </c>
      <c r="X28" s="23">
        <f ca="1">VLOOKUP(W28,OCULTA!$C$47:$E$55,3,0)</f>
        <v>30</v>
      </c>
      <c r="Y28" s="24">
        <f t="shared" ca="1" si="7"/>
        <v>58</v>
      </c>
      <c r="Z28" s="25">
        <f t="shared" ca="1" si="8"/>
        <v>127.06900000050049</v>
      </c>
      <c r="AA28" s="26">
        <f t="shared" ca="1" si="5"/>
        <v>2</v>
      </c>
    </row>
    <row r="29" spans="2:27" ht="15.6" x14ac:dyDescent="0.3">
      <c r="B29" s="17">
        <f t="shared" ca="1" si="6"/>
        <v>7</v>
      </c>
      <c r="C29" s="18" t="s">
        <v>62</v>
      </c>
      <c r="D29" s="19">
        <f ca="1">RANK(OCULTA!C27,OCULTA!C$22:C$29,0)</f>
        <v>6</v>
      </c>
      <c r="E29" s="20">
        <f ca="1">VLOOKUP(D29,OCULTA!$C$47:$D$55,2,0)</f>
        <v>5</v>
      </c>
      <c r="F29" s="21">
        <f ca="1">RANK(OCULTA!E27,OCULTA!E$22:E$29,0)</f>
        <v>5</v>
      </c>
      <c r="G29" s="20">
        <f ca="1">VLOOKUP(F29,OCULTA!$C$47:$D$55,2,0)</f>
        <v>6</v>
      </c>
      <c r="H29" s="21">
        <f ca="1">RANK(OCULTA!G27,OCULTA!G$22:G$29,0)</f>
        <v>6</v>
      </c>
      <c r="I29" s="20">
        <f ca="1">VLOOKUP(H29,OCULTA!$C$47:$D$55,2,0)</f>
        <v>5</v>
      </c>
      <c r="J29" s="21">
        <f ca="1">RANK(OCULTA!I27,OCULTA!I$22:I$29,0)</f>
        <v>1</v>
      </c>
      <c r="K29" s="20">
        <f ca="1">VLOOKUP(J29,OCULTA!$C$47:$D$55,2,0)</f>
        <v>12</v>
      </c>
      <c r="L29" s="21">
        <f ca="1">RANK(OCULTA!K27,OCULTA!K$22:K$29,0)</f>
        <v>8</v>
      </c>
      <c r="M29" s="20">
        <f ca="1">VLOOKUP(L29,OCULTA!$C$47:$D$55,2,0)</f>
        <v>2</v>
      </c>
      <c r="N29" s="21">
        <f ca="1">RANK(OCULTA!M27,OCULTA!M$22:M$29,0)</f>
        <v>3</v>
      </c>
      <c r="O29" s="20">
        <f ca="1">VLOOKUP(N29,OCULTA!$C$47:$D$55,2,0)</f>
        <v>8</v>
      </c>
      <c r="P29" s="21">
        <f ca="1">RANK(OCULTA!O27,OCULTA!O$22:O$29,0)</f>
        <v>7</v>
      </c>
      <c r="Q29" s="20">
        <f ca="1">VLOOKUP(P29,OCULTA!$C$47:$D$55,2,0)</f>
        <v>4</v>
      </c>
      <c r="R29" s="21">
        <f ca="1">RANK(OCULTA!Q27,OCULTA!Q$22:Q$29,0)</f>
        <v>5</v>
      </c>
      <c r="S29" s="20">
        <f ca="1">VLOOKUP(R29,OCULTA!$C$47:$D$55,2,0)</f>
        <v>6</v>
      </c>
      <c r="T29" s="22">
        <f ca="1">E29+G29+I29+K29+M29+O29+Q29+S29+0.0000000006</f>
        <v>48.000000000599996</v>
      </c>
      <c r="U29" s="19">
        <f ca="1">RANK(OCULTA!T27,OCULTA!T$22:T$29,0)</f>
        <v>7</v>
      </c>
      <c r="V29" s="23">
        <f ca="1">VLOOKUP(U29,OCULTA!$C$47:$E$55,3,0)</f>
        <v>20</v>
      </c>
      <c r="W29" s="21">
        <f ca="1">RANK(OCULTA!V27,OCULTA!V$22:V$29,0)</f>
        <v>8</v>
      </c>
      <c r="X29" s="23">
        <f ca="1">VLOOKUP(W29,OCULTA!$C$47:$E$55,3,0)</f>
        <v>16</v>
      </c>
      <c r="Y29" s="24">
        <f t="shared" ca="1" si="7"/>
        <v>36</v>
      </c>
      <c r="Z29" s="25">
        <f t="shared" ca="1" si="8"/>
        <v>84.048000000600595</v>
      </c>
      <c r="AA29" s="26">
        <f t="shared" ca="1" si="5"/>
        <v>7</v>
      </c>
    </row>
    <row r="30" spans="2:27" ht="15.6" x14ac:dyDescent="0.3">
      <c r="B30" s="17">
        <f t="shared" ca="1" si="6"/>
        <v>1</v>
      </c>
      <c r="C30" s="18" t="s">
        <v>63</v>
      </c>
      <c r="D30" s="19">
        <f ca="1">RANK(OCULTA!C28,OCULTA!C$22:C$29,0)</f>
        <v>2</v>
      </c>
      <c r="E30" s="20">
        <f ca="1">VLOOKUP(D30,OCULTA!$C$47:$D$55,2,0)</f>
        <v>10</v>
      </c>
      <c r="F30" s="21">
        <f ca="1">RANK(OCULTA!E28,OCULTA!E$22:E$29,0)</f>
        <v>4</v>
      </c>
      <c r="G30" s="20">
        <f ca="1">VLOOKUP(F30,OCULTA!$C$47:$D$55,2,0)</f>
        <v>7</v>
      </c>
      <c r="H30" s="21">
        <f ca="1">RANK(OCULTA!G28,OCULTA!G$22:G$29,0)</f>
        <v>1</v>
      </c>
      <c r="I30" s="20">
        <f ca="1">VLOOKUP(H30,OCULTA!$C$47:$D$55,2,0)</f>
        <v>12</v>
      </c>
      <c r="J30" s="21">
        <f ca="1">RANK(OCULTA!I28,OCULTA!I$22:I$29,0)</f>
        <v>5</v>
      </c>
      <c r="K30" s="20">
        <f ca="1">VLOOKUP(J30,OCULTA!$C$47:$D$55,2,0)</f>
        <v>6</v>
      </c>
      <c r="L30" s="21">
        <f ca="1">RANK(OCULTA!K28,OCULTA!K$22:K$29,0)</f>
        <v>3</v>
      </c>
      <c r="M30" s="20">
        <f ca="1">VLOOKUP(L30,OCULTA!$C$47:$D$55,2,0)</f>
        <v>8</v>
      </c>
      <c r="N30" s="21">
        <f ca="1">RANK(OCULTA!M28,OCULTA!M$22:M$29,0)</f>
        <v>6</v>
      </c>
      <c r="O30" s="20">
        <f ca="1">VLOOKUP(N30,OCULTA!$C$47:$D$55,2,0)</f>
        <v>5</v>
      </c>
      <c r="P30" s="21">
        <f ca="1">RANK(OCULTA!O28,OCULTA!O$22:O$29,0)</f>
        <v>1</v>
      </c>
      <c r="Q30" s="20">
        <f ca="1">VLOOKUP(P30,OCULTA!$C$47:$D$55,2,0)</f>
        <v>12</v>
      </c>
      <c r="R30" s="21">
        <f ca="1">RANK(OCULTA!Q28,OCULTA!Q$22:Q$29,0)</f>
        <v>1</v>
      </c>
      <c r="S30" s="20">
        <f ca="1">VLOOKUP(R30,OCULTA!$C$47:$D$55,2,0)</f>
        <v>12</v>
      </c>
      <c r="T30" s="22">
        <f ca="1">E30+G30+I30+K30+M30+O30+Q30+S30+0.0000000008</f>
        <v>72.0000000008</v>
      </c>
      <c r="U30" s="19">
        <f ca="1">RANK(OCULTA!T28,OCULTA!T$22:T$29,0)</f>
        <v>2</v>
      </c>
      <c r="V30" s="23">
        <f ca="1">VLOOKUP(U30,OCULTA!$C$47:$E$55,3,0)</f>
        <v>35</v>
      </c>
      <c r="W30" s="21">
        <f ca="1">RANK(OCULTA!V28,OCULTA!V$22:V$29,0)</f>
        <v>6</v>
      </c>
      <c r="X30" s="23">
        <f ca="1">VLOOKUP(W30,OCULTA!$C$47:$E$55,3,0)</f>
        <v>22</v>
      </c>
      <c r="Y30" s="24">
        <f t="shared" ca="1" si="7"/>
        <v>57</v>
      </c>
      <c r="Z30" s="25">
        <f t="shared" ca="1" si="8"/>
        <v>129.07200000080081</v>
      </c>
      <c r="AA30" s="26">
        <f t="shared" ca="1" si="5"/>
        <v>1</v>
      </c>
    </row>
    <row r="31" spans="2:27" ht="16.2" thickBot="1" x14ac:dyDescent="0.35">
      <c r="B31" s="27">
        <f t="shared" ca="1" si="6"/>
        <v>3</v>
      </c>
      <c r="C31" s="28" t="s">
        <v>64</v>
      </c>
      <c r="D31" s="29">
        <f ca="1">RANK(OCULTA!C29,OCULTA!C$22:C$29,0)</f>
        <v>3</v>
      </c>
      <c r="E31" s="30">
        <f ca="1">VLOOKUP(D31,OCULTA!$C$47:$D$55,2,0)</f>
        <v>8</v>
      </c>
      <c r="F31" s="31">
        <f ca="1">RANK(OCULTA!E29,OCULTA!E$22:E$29,0)</f>
        <v>3</v>
      </c>
      <c r="G31" s="30">
        <f ca="1">VLOOKUP(F31,OCULTA!$C$47:$D$55,2,0)</f>
        <v>8</v>
      </c>
      <c r="H31" s="31">
        <f ca="1">RANK(OCULTA!G29,OCULTA!G$22:G$29,0)</f>
        <v>4</v>
      </c>
      <c r="I31" s="30">
        <f ca="1">VLOOKUP(H31,OCULTA!$C$47:$D$55,2,0)</f>
        <v>7</v>
      </c>
      <c r="J31" s="31">
        <f ca="1">RANK(OCULTA!I29,OCULTA!I$22:I$29,0)</f>
        <v>8</v>
      </c>
      <c r="K31" s="30">
        <f ca="1">VLOOKUP(J31,OCULTA!$C$47:$D$55,2,0)</f>
        <v>2</v>
      </c>
      <c r="L31" s="31">
        <f ca="1">RANK(OCULTA!K29,OCULTA!K$22:K$29,0)</f>
        <v>4</v>
      </c>
      <c r="M31" s="30">
        <f ca="1">VLOOKUP(L31,OCULTA!$C$47:$D$55,2,0)</f>
        <v>7</v>
      </c>
      <c r="N31" s="31">
        <f ca="1">RANK(OCULTA!M29,OCULTA!M$22:M$29,0)</f>
        <v>1</v>
      </c>
      <c r="O31" s="30">
        <f ca="1">VLOOKUP(N31,OCULTA!$C$47:$D$55,2,0)</f>
        <v>12</v>
      </c>
      <c r="P31" s="31">
        <f ca="1">RANK(OCULTA!O29,OCULTA!O$22:O$29,0)</f>
        <v>4</v>
      </c>
      <c r="Q31" s="30">
        <f ca="1">VLOOKUP(P31,OCULTA!$C$47:$D$55,2,0)</f>
        <v>7</v>
      </c>
      <c r="R31" s="31">
        <f ca="1">RANK(OCULTA!Q29,OCULTA!Q$22:Q$29,0)</f>
        <v>2</v>
      </c>
      <c r="S31" s="30">
        <f ca="1">VLOOKUP(R31,OCULTA!$C$47:$D$55,2,0)</f>
        <v>10</v>
      </c>
      <c r="T31" s="32">
        <f ca="1">E31+G31+I31+K31+M31+O31+Q31+S31+0.0000000009</f>
        <v>61.000000000900002</v>
      </c>
      <c r="U31" s="29">
        <f ca="1">RANK(OCULTA!T29,OCULTA!T$22:T$29,0)</f>
        <v>5</v>
      </c>
      <c r="V31" s="33">
        <f ca="1">VLOOKUP(U31,OCULTA!$C$47:$E$55,3,0)</f>
        <v>25</v>
      </c>
      <c r="W31" s="31">
        <f ca="1">RANK(OCULTA!V29,OCULTA!V$22:V$29,0)</f>
        <v>2</v>
      </c>
      <c r="X31" s="33">
        <f ca="1">VLOOKUP(W31,OCULTA!$C$47:$E$55,3,0)</f>
        <v>35</v>
      </c>
      <c r="Y31" s="34">
        <f t="shared" ref="Y31" ca="1" si="9">V31+X31</f>
        <v>60</v>
      </c>
      <c r="Z31" s="35">
        <f t="shared" ca="1" si="8"/>
        <v>121.0610000009009</v>
      </c>
      <c r="AA31" s="36">
        <f t="shared" ca="1" si="5"/>
        <v>3</v>
      </c>
    </row>
    <row r="32" spans="2:27" ht="15" thickBot="1" x14ac:dyDescent="0.35">
      <c r="AA32" s="37"/>
    </row>
    <row r="33" spans="2:27" ht="21.75" customHeight="1" thickBot="1" x14ac:dyDescent="0.45">
      <c r="B33" s="60" t="s">
        <v>18</v>
      </c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2"/>
    </row>
    <row r="34" spans="2:27" ht="15" thickBot="1" x14ac:dyDescent="0.35"/>
    <row r="35" spans="2:27" ht="15.6" x14ac:dyDescent="0.3">
      <c r="D35" s="63" t="s">
        <v>13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5" t="s">
        <v>16</v>
      </c>
      <c r="V35" s="66"/>
      <c r="W35" s="66"/>
      <c r="X35" s="66"/>
      <c r="Y35" s="67"/>
      <c r="Z35" s="68" t="s">
        <v>15</v>
      </c>
      <c r="AA35" s="70" t="s">
        <v>12</v>
      </c>
    </row>
    <row r="36" spans="2:27" x14ac:dyDescent="0.3">
      <c r="D36" s="72" t="s">
        <v>3</v>
      </c>
      <c r="E36" s="56"/>
      <c r="F36" s="56" t="s">
        <v>4</v>
      </c>
      <c r="G36" s="56"/>
      <c r="H36" s="56" t="s">
        <v>5</v>
      </c>
      <c r="I36" s="56"/>
      <c r="J36" s="56" t="s">
        <v>6</v>
      </c>
      <c r="K36" s="56"/>
      <c r="L36" s="56" t="s">
        <v>7</v>
      </c>
      <c r="M36" s="56"/>
      <c r="N36" s="56" t="s">
        <v>8</v>
      </c>
      <c r="O36" s="56"/>
      <c r="P36" s="56" t="s">
        <v>9</v>
      </c>
      <c r="Q36" s="56"/>
      <c r="R36" s="56" t="s">
        <v>10</v>
      </c>
      <c r="S36" s="56"/>
      <c r="T36" s="57" t="s">
        <v>15</v>
      </c>
      <c r="U36" s="58" t="s">
        <v>47</v>
      </c>
      <c r="V36" s="59"/>
      <c r="W36" s="59" t="s">
        <v>48</v>
      </c>
      <c r="X36" s="59"/>
      <c r="Y36" s="55" t="s">
        <v>15</v>
      </c>
      <c r="Z36" s="69"/>
      <c r="AA36" s="71"/>
    </row>
    <row r="37" spans="2:27" ht="15" thickBot="1" x14ac:dyDescent="0.35">
      <c r="D37" s="4" t="s">
        <v>12</v>
      </c>
      <c r="E37" s="5" t="s">
        <v>11</v>
      </c>
      <c r="F37" s="6" t="s">
        <v>12</v>
      </c>
      <c r="G37" s="5" t="s">
        <v>11</v>
      </c>
      <c r="H37" s="6" t="s">
        <v>12</v>
      </c>
      <c r="I37" s="5" t="s">
        <v>11</v>
      </c>
      <c r="J37" s="6" t="s">
        <v>12</v>
      </c>
      <c r="K37" s="5" t="s">
        <v>11</v>
      </c>
      <c r="L37" s="6" t="s">
        <v>12</v>
      </c>
      <c r="M37" s="5" t="s">
        <v>11</v>
      </c>
      <c r="N37" s="6" t="s">
        <v>12</v>
      </c>
      <c r="O37" s="5" t="s">
        <v>11</v>
      </c>
      <c r="P37" s="6" t="s">
        <v>12</v>
      </c>
      <c r="Q37" s="5" t="s">
        <v>11</v>
      </c>
      <c r="R37" s="6" t="s">
        <v>12</v>
      </c>
      <c r="S37" s="5" t="s">
        <v>11</v>
      </c>
      <c r="T37" s="57"/>
      <c r="U37" s="4" t="s">
        <v>12</v>
      </c>
      <c r="V37" s="5" t="s">
        <v>11</v>
      </c>
      <c r="W37" s="6" t="s">
        <v>12</v>
      </c>
      <c r="X37" s="5" t="s">
        <v>11</v>
      </c>
      <c r="Y37" s="55"/>
      <c r="Z37" s="69"/>
      <c r="AA37" s="71"/>
    </row>
    <row r="38" spans="2:27" ht="15.6" x14ac:dyDescent="0.3">
      <c r="B38" s="7">
        <f ca="1">AA38</f>
        <v>1</v>
      </c>
      <c r="C38" s="8" t="str">
        <f ca="1">VLOOKUP(1,$B$10:$C$17,2,0)</f>
        <v>David Afonso</v>
      </c>
      <c r="D38" s="9">
        <f ca="1">RANK(OCULTA!C35,OCULTA!C$35:C$42,0)</f>
        <v>2</v>
      </c>
      <c r="E38" s="10">
        <f ca="1">VLOOKUP(D38,OCULTA!$G$47:$H$54,2,0)</f>
        <v>10</v>
      </c>
      <c r="F38" s="11">
        <f ca="1">RANK(OCULTA!E35,OCULTA!E$35:E$42,0)</f>
        <v>6</v>
      </c>
      <c r="G38" s="10">
        <f ca="1">VLOOKUP(F38,OCULTA!$G$47:$H$54,2,0)</f>
        <v>5</v>
      </c>
      <c r="H38" s="11">
        <f ca="1">RANK(OCULTA!G35,OCULTA!G$35:G$42,0)</f>
        <v>3</v>
      </c>
      <c r="I38" s="10">
        <f ca="1">VLOOKUP(H38,OCULTA!$G$47:$H$54,2,0)</f>
        <v>8</v>
      </c>
      <c r="J38" s="11">
        <f ca="1">RANK(OCULTA!I35,OCULTA!I$35:I$42,0)</f>
        <v>7</v>
      </c>
      <c r="K38" s="10">
        <f ca="1">VLOOKUP(J38,OCULTA!$G$47:$H$54,2,0)</f>
        <v>4</v>
      </c>
      <c r="L38" s="11">
        <f ca="1">RANK(OCULTA!K35,OCULTA!K$35:K$42,0)</f>
        <v>8</v>
      </c>
      <c r="M38" s="10">
        <f ca="1">VLOOKUP(L38,OCULTA!$G$47:$H$54,2,0)</f>
        <v>2</v>
      </c>
      <c r="N38" s="11">
        <f ca="1">RANK(OCULTA!M35,OCULTA!M$35:M$42,0)</f>
        <v>3</v>
      </c>
      <c r="O38" s="10">
        <f ca="1">VLOOKUP(N38,OCULTA!$G$47:$H$54,2,0)</f>
        <v>8</v>
      </c>
      <c r="P38" s="11">
        <f ca="1">RANK(OCULTA!O35,OCULTA!O$35:O$42,0)</f>
        <v>1</v>
      </c>
      <c r="Q38" s="10">
        <f ca="1">VLOOKUP(P38,OCULTA!$G$47:$H$54,2,0)</f>
        <v>12</v>
      </c>
      <c r="R38" s="11">
        <f ca="1">RANK(OCULTA!Q35,OCULTA!Q$35:Q$42,0)</f>
        <v>1</v>
      </c>
      <c r="S38" s="10">
        <f ca="1">VLOOKUP(R38,OCULTA!$G$47:$H$54,2,0)</f>
        <v>12</v>
      </c>
      <c r="T38" s="12">
        <f ca="1">E38+G38+I38+K38+M38+O38+Q38+S38+0.0000000001</f>
        <v>61.000000000100002</v>
      </c>
      <c r="U38" s="9">
        <f ca="1">RANK(OCULTA!T35,OCULTA!T$35:T$42,0)</f>
        <v>2</v>
      </c>
      <c r="V38" s="13">
        <f ca="1">VLOOKUP(U38,OCULTA!$G$47:$I$54,3,0)</f>
        <v>35</v>
      </c>
      <c r="W38" s="11">
        <f ca="1">RANK(OCULTA!V35,OCULTA!V$35:V$42,0)</f>
        <v>2</v>
      </c>
      <c r="X38" s="13">
        <f ca="1">VLOOKUP(W38,OCULTA!$G$47:$I$54,3,0)</f>
        <v>35</v>
      </c>
      <c r="Y38" s="14">
        <f ca="1">V38+X38</f>
        <v>70</v>
      </c>
      <c r="Z38" s="38">
        <f ca="1">T38+Y38+T38/10000</f>
        <v>131.00610000009999</v>
      </c>
      <c r="AA38" s="39">
        <f ca="1">RANK(Z38,$Z$38:$Z$45,0)</f>
        <v>1</v>
      </c>
    </row>
    <row r="39" spans="2:27" ht="15.6" x14ac:dyDescent="0.3">
      <c r="B39" s="17">
        <f t="shared" ref="B39:B45" ca="1" si="10">AA39</f>
        <v>5</v>
      </c>
      <c r="C39" s="18" t="str">
        <f ca="1">VLOOKUP(2,$B$10:$C$17,2,0)</f>
        <v>Daniela Blasco</v>
      </c>
      <c r="D39" s="19">
        <f ca="1">RANK(OCULTA!C36,OCULTA!C$35:C$42,0)</f>
        <v>4</v>
      </c>
      <c r="E39" s="20">
        <f ca="1">VLOOKUP(D39,OCULTA!$G$47:$H$54,2,0)</f>
        <v>7</v>
      </c>
      <c r="F39" s="21">
        <f ca="1">RANK(OCULTA!E36,OCULTA!E$35:E$42,0)</f>
        <v>2</v>
      </c>
      <c r="G39" s="20">
        <f ca="1">VLOOKUP(F39,OCULTA!$G$47:$H$54,2,0)</f>
        <v>10</v>
      </c>
      <c r="H39" s="21">
        <f ca="1">RANK(OCULTA!G36,OCULTA!G$35:G$42,0)</f>
        <v>1</v>
      </c>
      <c r="I39" s="20">
        <f ca="1">VLOOKUP(H39,OCULTA!$G$47:$H$54,2,0)</f>
        <v>12</v>
      </c>
      <c r="J39" s="21">
        <f ca="1">RANK(OCULTA!I36,OCULTA!I$35:I$42,0)</f>
        <v>1</v>
      </c>
      <c r="K39" s="20">
        <f ca="1">VLOOKUP(J39,OCULTA!$G$47:$H$54,2,0)</f>
        <v>12</v>
      </c>
      <c r="L39" s="21">
        <f ca="1">RANK(OCULTA!K36,OCULTA!K$35:K$42,0)</f>
        <v>2</v>
      </c>
      <c r="M39" s="20">
        <f ca="1">VLOOKUP(L39,OCULTA!$G$47:$H$54,2,0)</f>
        <v>10</v>
      </c>
      <c r="N39" s="21">
        <f ca="1">RANK(OCULTA!M36,OCULTA!M$35:M$42,0)</f>
        <v>4</v>
      </c>
      <c r="O39" s="20">
        <f ca="1">VLOOKUP(N39,OCULTA!$G$47:$H$54,2,0)</f>
        <v>7</v>
      </c>
      <c r="P39" s="21">
        <f ca="1">RANK(OCULTA!O36,OCULTA!O$35:O$42,0)</f>
        <v>6</v>
      </c>
      <c r="Q39" s="20">
        <f ca="1">VLOOKUP(P39,OCULTA!$G$47:$H$54,2,0)</f>
        <v>5</v>
      </c>
      <c r="R39" s="21">
        <f ca="1">RANK(OCULTA!Q36,OCULTA!Q$35:Q$42,0)</f>
        <v>4</v>
      </c>
      <c r="S39" s="20">
        <f ca="1">VLOOKUP(R39,OCULTA!$G$47:$H$54,2,0)</f>
        <v>7</v>
      </c>
      <c r="T39" s="22">
        <f ca="1">E39+G39+I39+K39+M39+O39+Q39+S39+0.0000000002</f>
        <v>70.000000000200004</v>
      </c>
      <c r="U39" s="19">
        <f ca="1">RANK(OCULTA!T36,OCULTA!T$35:T$42,0)</f>
        <v>8</v>
      </c>
      <c r="V39" s="23">
        <f ca="1">VLOOKUP(U39,OCULTA!$G$47:$I$54,3,0)</f>
        <v>16</v>
      </c>
      <c r="W39" s="21">
        <f ca="1">RANK(OCULTA!V36,OCULTA!V$35:V$42,0)</f>
        <v>8</v>
      </c>
      <c r="X39" s="23">
        <f ca="1">VLOOKUP(W39,OCULTA!$G$47:$I$54,3,0)</f>
        <v>16</v>
      </c>
      <c r="Y39" s="24">
        <f t="shared" ref="Y39:Y44" ca="1" si="11">V39+X39</f>
        <v>32</v>
      </c>
      <c r="Z39" s="40">
        <f t="shared" ref="Z39:Z44" ca="1" si="12">T39+Y39+T39/10000</f>
        <v>102.00700000020002</v>
      </c>
      <c r="AA39" s="41">
        <f t="shared" ref="AA39:AA45" ca="1" si="13">RANK(Z39,$Z$38:$Z$45,0)</f>
        <v>5</v>
      </c>
    </row>
    <row r="40" spans="2:27" ht="15.6" x14ac:dyDescent="0.3">
      <c r="B40" s="17">
        <f t="shared" ca="1" si="10"/>
        <v>4</v>
      </c>
      <c r="C40" s="18" t="str">
        <f ca="1">VLOOKUP(3,$B$10:$C$17,2,0)</f>
        <v>Lucas Bun</v>
      </c>
      <c r="D40" s="19">
        <f ca="1">RANK(OCULTA!C37,OCULTA!C$35:C$42,0)</f>
        <v>6</v>
      </c>
      <c r="E40" s="20">
        <f ca="1">VLOOKUP(D40,OCULTA!$G$47:$H$54,2,0)</f>
        <v>5</v>
      </c>
      <c r="F40" s="21">
        <f ca="1">RANK(OCULTA!E37,OCULTA!E$35:E$42,0)</f>
        <v>8</v>
      </c>
      <c r="G40" s="20">
        <f ca="1">VLOOKUP(F40,OCULTA!$G$47:$H$54,2,0)</f>
        <v>2</v>
      </c>
      <c r="H40" s="21">
        <f ca="1">RANK(OCULTA!G37,OCULTA!G$35:G$42,0)</f>
        <v>2</v>
      </c>
      <c r="I40" s="20">
        <f ca="1">VLOOKUP(H40,OCULTA!$G$47:$H$54,2,0)</f>
        <v>10</v>
      </c>
      <c r="J40" s="21">
        <f ca="1">RANK(OCULTA!I37,OCULTA!I$35:I$42,0)</f>
        <v>6</v>
      </c>
      <c r="K40" s="20">
        <f ca="1">VLOOKUP(J40,OCULTA!$G$47:$H$54,2,0)</f>
        <v>5</v>
      </c>
      <c r="L40" s="21">
        <f ca="1">RANK(OCULTA!K37,OCULTA!K$35:K$42,0)</f>
        <v>1</v>
      </c>
      <c r="M40" s="20">
        <f ca="1">VLOOKUP(L40,OCULTA!$G$47:$H$54,2,0)</f>
        <v>12</v>
      </c>
      <c r="N40" s="21">
        <f ca="1">RANK(OCULTA!M37,OCULTA!M$35:M$42,0)</f>
        <v>5</v>
      </c>
      <c r="O40" s="20">
        <f ca="1">VLOOKUP(N40,OCULTA!$G$47:$H$54,2,0)</f>
        <v>6</v>
      </c>
      <c r="P40" s="21">
        <f ca="1">RANK(OCULTA!O37,OCULTA!O$35:O$42,0)</f>
        <v>4</v>
      </c>
      <c r="Q40" s="20">
        <f ca="1">VLOOKUP(P40,OCULTA!$G$47:$H$54,2,0)</f>
        <v>7</v>
      </c>
      <c r="R40" s="21">
        <f ca="1">RANK(OCULTA!Q37,OCULTA!Q$35:Q$42,0)</f>
        <v>7</v>
      </c>
      <c r="S40" s="20">
        <f ca="1">VLOOKUP(R40,OCULTA!$G$47:$H$54,2,0)</f>
        <v>4</v>
      </c>
      <c r="T40" s="22">
        <f ca="1">E40+G40+I40+K40+M40+O40+Q40+S40+0.0000000003</f>
        <v>51.000000000299998</v>
      </c>
      <c r="U40" s="19">
        <f ca="1">RANK(OCULTA!T37,OCULTA!T$35:T$42,0)</f>
        <v>4</v>
      </c>
      <c r="V40" s="23">
        <f ca="1">VLOOKUP(U40,OCULTA!$G$47:$I$54,3,0)</f>
        <v>28</v>
      </c>
      <c r="W40" s="21">
        <f ca="1">RANK(OCULTA!V37,OCULTA!V$35:V$42,0)</f>
        <v>5</v>
      </c>
      <c r="X40" s="23">
        <f ca="1">VLOOKUP(W40,OCULTA!$G$47:$I$54,3,0)</f>
        <v>25</v>
      </c>
      <c r="Y40" s="24">
        <f t="shared" ca="1" si="11"/>
        <v>53</v>
      </c>
      <c r="Z40" s="40">
        <f t="shared" ca="1" si="12"/>
        <v>104.00510000030002</v>
      </c>
      <c r="AA40" s="41">
        <f t="shared" ca="1" si="13"/>
        <v>4</v>
      </c>
    </row>
    <row r="41" spans="2:27" ht="15.6" x14ac:dyDescent="0.3">
      <c r="B41" s="17">
        <f t="shared" ca="1" si="10"/>
        <v>8</v>
      </c>
      <c r="C41" s="18" t="str">
        <f ca="1">VLOOKUP(4,$B$10:$C$17,2,0)</f>
        <v>Chica Sobresalto</v>
      </c>
      <c r="D41" s="19">
        <f ca="1">RANK(OCULTA!C38,OCULTA!C$35:C$42,0)</f>
        <v>5</v>
      </c>
      <c r="E41" s="20">
        <f ca="1">VLOOKUP(D41,OCULTA!$G$47:$H$54,2,0)</f>
        <v>6</v>
      </c>
      <c r="F41" s="21">
        <f ca="1">RANK(OCULTA!E38,OCULTA!E$35:E$42,0)</f>
        <v>4</v>
      </c>
      <c r="G41" s="20">
        <f ca="1">VLOOKUP(F41,OCULTA!$G$47:$H$54,2,0)</f>
        <v>7</v>
      </c>
      <c r="H41" s="21">
        <f ca="1">RANK(OCULTA!G38,OCULTA!G$35:G$42,0)</f>
        <v>4</v>
      </c>
      <c r="I41" s="20">
        <f ca="1">VLOOKUP(H41,OCULTA!$G$47:$H$54,2,0)</f>
        <v>7</v>
      </c>
      <c r="J41" s="21">
        <f ca="1">RANK(OCULTA!I38,OCULTA!I$35:I$42,0)</f>
        <v>5</v>
      </c>
      <c r="K41" s="20">
        <f ca="1">VLOOKUP(J41,OCULTA!$G$47:$H$54,2,0)</f>
        <v>6</v>
      </c>
      <c r="L41" s="21">
        <f ca="1">RANK(OCULTA!K38,OCULTA!K$35:K$42,0)</f>
        <v>3</v>
      </c>
      <c r="M41" s="20">
        <f ca="1">VLOOKUP(L41,OCULTA!$G$47:$H$54,2,0)</f>
        <v>8</v>
      </c>
      <c r="N41" s="21">
        <f ca="1">RANK(OCULTA!M38,OCULTA!M$35:M$42,0)</f>
        <v>2</v>
      </c>
      <c r="O41" s="20">
        <f ca="1">VLOOKUP(N41,OCULTA!$G$47:$H$54,2,0)</f>
        <v>10</v>
      </c>
      <c r="P41" s="21">
        <f ca="1">RANK(OCULTA!O38,OCULTA!O$35:O$42,0)</f>
        <v>7</v>
      </c>
      <c r="Q41" s="20">
        <f ca="1">VLOOKUP(P41,OCULTA!$G$47:$H$54,2,0)</f>
        <v>4</v>
      </c>
      <c r="R41" s="21">
        <f ca="1">RANK(OCULTA!Q38,OCULTA!Q$35:Q$42,0)</f>
        <v>6</v>
      </c>
      <c r="S41" s="20">
        <f ca="1">VLOOKUP(R41,OCULTA!$G$47:$H$54,2,0)</f>
        <v>5</v>
      </c>
      <c r="T41" s="22">
        <f ca="1">E41+G41+I41+K41+M41+O41+Q41+S41+0.0000000004</f>
        <v>53.0000000004</v>
      </c>
      <c r="U41" s="19">
        <f ca="1">RANK(OCULTA!T38,OCULTA!T$35:T$42,0)</f>
        <v>7</v>
      </c>
      <c r="V41" s="23">
        <f ca="1">VLOOKUP(U41,OCULTA!$G$47:$I$54,3,0)</f>
        <v>20</v>
      </c>
      <c r="W41" s="21">
        <f ca="1">RANK(OCULTA!V38,OCULTA!V$35:V$42,0)</f>
        <v>7</v>
      </c>
      <c r="X41" s="23">
        <f ca="1">VLOOKUP(W41,OCULTA!$G$47:$I$54,3,0)</f>
        <v>20</v>
      </c>
      <c r="Y41" s="24">
        <f t="shared" ca="1" si="11"/>
        <v>40</v>
      </c>
      <c r="Z41" s="40">
        <f t="shared" ca="1" si="12"/>
        <v>93.005300000400041</v>
      </c>
      <c r="AA41" s="41">
        <f t="shared" ca="1" si="13"/>
        <v>8</v>
      </c>
    </row>
    <row r="42" spans="2:27" ht="15.6" x14ac:dyDescent="0.3">
      <c r="B42" s="17">
        <f t="shared" ca="1" si="10"/>
        <v>7</v>
      </c>
      <c r="C42" s="18" t="str">
        <f ca="1">VLOOKUP(1,$B$24:$C$31,2,0)</f>
        <v>Mel Ömana</v>
      </c>
      <c r="D42" s="19">
        <f ca="1">RANK(OCULTA!C39,OCULTA!C$35:C$42,0)</f>
        <v>8</v>
      </c>
      <c r="E42" s="20">
        <f ca="1">VLOOKUP(D42,OCULTA!$G$47:$H$54,2,0)</f>
        <v>2</v>
      </c>
      <c r="F42" s="21">
        <f ca="1">RANK(OCULTA!E39,OCULTA!E$35:E$42,0)</f>
        <v>3</v>
      </c>
      <c r="G42" s="20">
        <f ca="1">VLOOKUP(F42,OCULTA!$G$47:$H$54,2,0)</f>
        <v>8</v>
      </c>
      <c r="H42" s="21">
        <f ca="1">RANK(OCULTA!G39,OCULTA!G$35:G$42,0)</f>
        <v>8</v>
      </c>
      <c r="I42" s="20">
        <f ca="1">VLOOKUP(H42,OCULTA!$G$47:$H$54,2,0)</f>
        <v>2</v>
      </c>
      <c r="J42" s="21">
        <f ca="1">RANK(OCULTA!I39,OCULTA!I$35:I$42,0)</f>
        <v>8</v>
      </c>
      <c r="K42" s="20">
        <f ca="1">VLOOKUP(J42,OCULTA!$G$47:$H$54,2,0)</f>
        <v>2</v>
      </c>
      <c r="L42" s="21">
        <f ca="1">RANK(OCULTA!K39,OCULTA!K$35:K$42,0)</f>
        <v>4</v>
      </c>
      <c r="M42" s="20">
        <f ca="1">VLOOKUP(L42,OCULTA!$G$47:$H$54,2,0)</f>
        <v>7</v>
      </c>
      <c r="N42" s="21">
        <f ca="1">RANK(OCULTA!M39,OCULTA!M$35:M$42,0)</f>
        <v>7</v>
      </c>
      <c r="O42" s="20">
        <f ca="1">VLOOKUP(N42,OCULTA!$G$47:$H$54,2,0)</f>
        <v>4</v>
      </c>
      <c r="P42" s="21">
        <f ca="1">RANK(OCULTA!O39,OCULTA!O$35:O$42,0)</f>
        <v>5</v>
      </c>
      <c r="Q42" s="20">
        <f ca="1">VLOOKUP(P42,OCULTA!$G$47:$H$54,2,0)</f>
        <v>6</v>
      </c>
      <c r="R42" s="21">
        <f ca="1">RANK(OCULTA!Q39,OCULTA!Q$35:Q$42,0)</f>
        <v>2</v>
      </c>
      <c r="S42" s="20">
        <f ca="1">VLOOKUP(R42,OCULTA!$G$47:$H$54,2,0)</f>
        <v>10</v>
      </c>
      <c r="T42" s="22">
        <f ca="1">E42+G42+I42+K42+M42+O42+Q42+S42+0.0000000005</f>
        <v>41.000000000500002</v>
      </c>
      <c r="U42" s="19">
        <f ca="1">RANK(OCULTA!T39,OCULTA!T$35:T$42,0)</f>
        <v>5</v>
      </c>
      <c r="V42" s="23">
        <f ca="1">VLOOKUP(U42,OCULTA!$G$47:$I$54,3,0)</f>
        <v>25</v>
      </c>
      <c r="W42" s="21">
        <f ca="1">RANK(OCULTA!V39,OCULTA!V$35:V$42,0)</f>
        <v>3</v>
      </c>
      <c r="X42" s="23">
        <f ca="1">VLOOKUP(W42,OCULTA!$G$47:$I$54,3,0)</f>
        <v>30</v>
      </c>
      <c r="Y42" s="24">
        <f t="shared" ca="1" si="11"/>
        <v>55</v>
      </c>
      <c r="Z42" s="40">
        <f t="shared" ca="1" si="12"/>
        <v>96.004100000500046</v>
      </c>
      <c r="AA42" s="41">
        <f t="shared" ca="1" si="13"/>
        <v>7</v>
      </c>
    </row>
    <row r="43" spans="2:27" ht="15.6" x14ac:dyDescent="0.3">
      <c r="B43" s="17">
        <f t="shared" ca="1" si="10"/>
        <v>2</v>
      </c>
      <c r="C43" s="18" t="str">
        <f ca="1">VLOOKUP(2,$B$24:$C$31,2,0)</f>
        <v>J Kbello</v>
      </c>
      <c r="D43" s="19">
        <f ca="1">RANK(OCULTA!C40,OCULTA!C$35:C$42,0)</f>
        <v>1</v>
      </c>
      <c r="E43" s="20">
        <f ca="1">VLOOKUP(D43,OCULTA!$G$47:$H$54,2,0)</f>
        <v>12</v>
      </c>
      <c r="F43" s="21">
        <f ca="1">RANK(OCULTA!E40,OCULTA!E$35:E$42,0)</f>
        <v>7</v>
      </c>
      <c r="G43" s="20">
        <f ca="1">VLOOKUP(F43,OCULTA!$G$47:$H$54,2,0)</f>
        <v>4</v>
      </c>
      <c r="H43" s="21">
        <f ca="1">RANK(OCULTA!G40,OCULTA!G$35:G$42,0)</f>
        <v>6</v>
      </c>
      <c r="I43" s="20">
        <f ca="1">VLOOKUP(H43,OCULTA!$G$47:$H$54,2,0)</f>
        <v>5</v>
      </c>
      <c r="J43" s="21">
        <f ca="1">RANK(OCULTA!I40,OCULTA!I$35:I$42,0)</f>
        <v>2</v>
      </c>
      <c r="K43" s="20">
        <f ca="1">VLOOKUP(J43,OCULTA!$G$47:$H$54,2,0)</f>
        <v>10</v>
      </c>
      <c r="L43" s="21">
        <f ca="1">RANK(OCULTA!K40,OCULTA!K$35:K$42,0)</f>
        <v>6</v>
      </c>
      <c r="M43" s="20">
        <f ca="1">VLOOKUP(L43,OCULTA!$G$47:$H$54,2,0)</f>
        <v>5</v>
      </c>
      <c r="N43" s="21">
        <f ca="1">RANK(OCULTA!M40,OCULTA!M$35:M$42,0)</f>
        <v>1</v>
      </c>
      <c r="O43" s="20">
        <f ca="1">VLOOKUP(N43,OCULTA!$G$47:$H$54,2,0)</f>
        <v>12</v>
      </c>
      <c r="P43" s="21">
        <f ca="1">RANK(OCULTA!O40,OCULTA!O$35:O$42,0)</f>
        <v>3</v>
      </c>
      <c r="Q43" s="20">
        <f ca="1">VLOOKUP(P43,OCULTA!$G$47:$H$54,2,0)</f>
        <v>8</v>
      </c>
      <c r="R43" s="21">
        <f ca="1">RANK(OCULTA!Q40,OCULTA!Q$35:Q$42,0)</f>
        <v>8</v>
      </c>
      <c r="S43" s="20">
        <f ca="1">VLOOKUP(R43,OCULTA!$G$47:$H$54,2,0)</f>
        <v>2</v>
      </c>
      <c r="T43" s="22">
        <f ca="1">E43+G43+I43+K43+M43+O43+Q43+S43+0.0000000006</f>
        <v>58.000000000599996</v>
      </c>
      <c r="U43" s="19">
        <f ca="1">RANK(OCULTA!T40,OCULTA!T$35:T$42,0)</f>
        <v>3</v>
      </c>
      <c r="V43" s="23">
        <f ca="1">VLOOKUP(U43,OCULTA!$G$47:$I$54,3,0)</f>
        <v>30</v>
      </c>
      <c r="W43" s="21">
        <f ca="1">RANK(OCULTA!V40,OCULTA!V$35:V$42,0)</f>
        <v>1</v>
      </c>
      <c r="X43" s="23">
        <f ca="1">VLOOKUP(W43,OCULTA!$G$47:$I$54,3,0)</f>
        <v>40</v>
      </c>
      <c r="Y43" s="24">
        <f t="shared" ca="1" si="11"/>
        <v>70</v>
      </c>
      <c r="Z43" s="40">
        <f t="shared" ca="1" si="12"/>
        <v>128.00580000060003</v>
      </c>
      <c r="AA43" s="41">
        <f t="shared" ca="1" si="13"/>
        <v>2</v>
      </c>
    </row>
    <row r="44" spans="2:27" ht="15.6" x14ac:dyDescent="0.3">
      <c r="B44" s="17">
        <f t="shared" ca="1" si="10"/>
        <v>6</v>
      </c>
      <c r="C44" s="18" t="str">
        <f ca="1">VLOOKUP(3,$B$24:$C$31,2,0)</f>
        <v>Melody</v>
      </c>
      <c r="D44" s="19">
        <f ca="1">RANK(OCULTA!C41,OCULTA!C$35:C$42,0)</f>
        <v>7</v>
      </c>
      <c r="E44" s="20">
        <f ca="1">VLOOKUP(D44,OCULTA!$G$47:$H$54,2,0)</f>
        <v>4</v>
      </c>
      <c r="F44" s="21">
        <f ca="1">RANK(OCULTA!E41,OCULTA!E$35:E$42,0)</f>
        <v>1</v>
      </c>
      <c r="G44" s="20">
        <f ca="1">VLOOKUP(F44,OCULTA!$G$47:$H$54,2,0)</f>
        <v>12</v>
      </c>
      <c r="H44" s="21">
        <f ca="1">RANK(OCULTA!G41,OCULTA!G$35:G$42,0)</f>
        <v>5</v>
      </c>
      <c r="I44" s="20">
        <f ca="1">VLOOKUP(H44,OCULTA!$G$47:$H$54,2,0)</f>
        <v>6</v>
      </c>
      <c r="J44" s="21">
        <f ca="1">RANK(OCULTA!I41,OCULTA!I$35:I$42,0)</f>
        <v>3</v>
      </c>
      <c r="K44" s="20">
        <f ca="1">VLOOKUP(J44,OCULTA!$G$47:$H$54,2,0)</f>
        <v>8</v>
      </c>
      <c r="L44" s="21">
        <f ca="1">RANK(OCULTA!K41,OCULTA!K$35:K$42,0)</f>
        <v>5</v>
      </c>
      <c r="M44" s="20">
        <f ca="1">VLOOKUP(L44,OCULTA!$G$47:$H$54,2,0)</f>
        <v>6</v>
      </c>
      <c r="N44" s="21">
        <f ca="1">RANK(OCULTA!M41,OCULTA!M$35:M$42,0)</f>
        <v>8</v>
      </c>
      <c r="O44" s="20">
        <f ca="1">VLOOKUP(N44,OCULTA!$G$47:$H$54,2,0)</f>
        <v>2</v>
      </c>
      <c r="P44" s="21">
        <f ca="1">RANK(OCULTA!O41,OCULTA!O$35:O$42,0)</f>
        <v>2</v>
      </c>
      <c r="Q44" s="20">
        <f ca="1">VLOOKUP(P44,OCULTA!$G$47:$H$54,2,0)</f>
        <v>10</v>
      </c>
      <c r="R44" s="21">
        <f ca="1">RANK(OCULTA!Q41,OCULTA!Q$35:Q$42,0)</f>
        <v>5</v>
      </c>
      <c r="S44" s="20">
        <f ca="1">VLOOKUP(R44,OCULTA!$G$47:$H$54,2,0)</f>
        <v>6</v>
      </c>
      <c r="T44" s="22">
        <f ca="1">E44+G44+I44+K44+M44+O44+Q44+S44+0.0000000007</f>
        <v>54.000000000699998</v>
      </c>
      <c r="U44" s="19">
        <f ca="1">RANK(OCULTA!T41,OCULTA!T$35:T$42,0)</f>
        <v>6</v>
      </c>
      <c r="V44" s="23">
        <f ca="1">VLOOKUP(U44,OCULTA!$G$47:$I$54,3,0)</f>
        <v>22</v>
      </c>
      <c r="W44" s="21">
        <f ca="1">RANK(OCULTA!V41,OCULTA!V$35:V$42,0)</f>
        <v>6</v>
      </c>
      <c r="X44" s="23">
        <f ca="1">VLOOKUP(W44,OCULTA!$G$47:$I$54,3,0)</f>
        <v>22</v>
      </c>
      <c r="Y44" s="24">
        <f t="shared" ca="1" si="11"/>
        <v>44</v>
      </c>
      <c r="Z44" s="40">
        <f t="shared" ca="1" si="12"/>
        <v>98.005400000700064</v>
      </c>
      <c r="AA44" s="41">
        <f t="shared" ca="1" si="13"/>
        <v>6</v>
      </c>
    </row>
    <row r="45" spans="2:27" ht="16.2" thickBot="1" x14ac:dyDescent="0.35">
      <c r="B45" s="27">
        <f t="shared" ca="1" si="10"/>
        <v>3</v>
      </c>
      <c r="C45" s="28" t="str">
        <f ca="1">VLOOKUP(4,$B$24:$C$31,2,0)</f>
        <v>Henry Semler</v>
      </c>
      <c r="D45" s="29">
        <f ca="1">RANK(OCULTA!C42,OCULTA!C$35:C$42,0)</f>
        <v>3</v>
      </c>
      <c r="E45" s="30">
        <f ca="1">VLOOKUP(D45,OCULTA!$G$47:$H$54,2,0)</f>
        <v>8</v>
      </c>
      <c r="F45" s="31">
        <f ca="1">RANK(OCULTA!E42,OCULTA!E$35:E$42,0)</f>
        <v>5</v>
      </c>
      <c r="G45" s="30">
        <f ca="1">VLOOKUP(F45,OCULTA!$G$47:$H$54,2,0)</f>
        <v>6</v>
      </c>
      <c r="H45" s="31">
        <f ca="1">RANK(OCULTA!G42,OCULTA!G$35:G$42,0)</f>
        <v>7</v>
      </c>
      <c r="I45" s="30">
        <f ca="1">VLOOKUP(H45,OCULTA!$G$47:$H$54,2,0)</f>
        <v>4</v>
      </c>
      <c r="J45" s="31">
        <f ca="1">RANK(OCULTA!I42,OCULTA!I$35:I$42,0)</f>
        <v>4</v>
      </c>
      <c r="K45" s="30">
        <f ca="1">VLOOKUP(J45,OCULTA!$G$47:$H$54,2,0)</f>
        <v>7</v>
      </c>
      <c r="L45" s="31">
        <f ca="1">RANK(OCULTA!K42,OCULTA!K$35:K$42,0)</f>
        <v>7</v>
      </c>
      <c r="M45" s="30">
        <f ca="1">VLOOKUP(L45,OCULTA!$G$47:$H$54,2,0)</f>
        <v>4</v>
      </c>
      <c r="N45" s="31">
        <f ca="1">RANK(OCULTA!M42,OCULTA!M$35:M$42,0)</f>
        <v>6</v>
      </c>
      <c r="O45" s="30">
        <f ca="1">VLOOKUP(N45,OCULTA!$G$47:$H$54,2,0)</f>
        <v>5</v>
      </c>
      <c r="P45" s="31">
        <f ca="1">RANK(OCULTA!O42,OCULTA!O$35:O$42,0)</f>
        <v>8</v>
      </c>
      <c r="Q45" s="30">
        <f ca="1">VLOOKUP(P45,OCULTA!$G$47:$H$54,2,0)</f>
        <v>2</v>
      </c>
      <c r="R45" s="31">
        <f ca="1">RANK(OCULTA!Q42,OCULTA!Q$35:Q$42,0)</f>
        <v>3</v>
      </c>
      <c r="S45" s="30">
        <f ca="1">VLOOKUP(R45,OCULTA!$G$47:$H$54,2,0)</f>
        <v>8</v>
      </c>
      <c r="T45" s="32">
        <f ca="1">E45+G45+I45+K45+M45+O45+Q45+S45+0.0000000008</f>
        <v>44.0000000008</v>
      </c>
      <c r="U45" s="29">
        <f ca="1">RANK(OCULTA!T42,OCULTA!T$35:T$42,0)</f>
        <v>1</v>
      </c>
      <c r="V45" s="33">
        <f ca="1">VLOOKUP(U45,OCULTA!$G$47:$I$54,3,0)</f>
        <v>40</v>
      </c>
      <c r="W45" s="31">
        <f ca="1">RANK(OCULTA!V42,OCULTA!V$35:V$42,0)</f>
        <v>4</v>
      </c>
      <c r="X45" s="33">
        <f ca="1">VLOOKUP(W45,OCULTA!$G$47:$I$54,3,0)</f>
        <v>28</v>
      </c>
      <c r="Y45" s="34">
        <f ca="1">V45+X45</f>
        <v>68</v>
      </c>
      <c r="Z45" s="42">
        <f ca="1">T45+Y45+T45/10000</f>
        <v>112.00440000080008</v>
      </c>
      <c r="AA45" s="43">
        <f t="shared" ca="1" si="13"/>
        <v>3</v>
      </c>
    </row>
  </sheetData>
  <sheetProtection algorithmName="SHA-512" hashValue="L+QZ0AXfhzdOlftXUj3yVPCkQyYuK3YI23397uxqijVg5nAwtw8H3oNRqes22vRjUZM7gFOgAxS+gaFzKR/CAw==" saltValue="JAexTZv31bHFVV54PERq3Q==" spinCount="100000" sheet="1" objects="1" scenarios="1"/>
  <mergeCells count="52">
    <mergeCell ref="N22:O22"/>
    <mergeCell ref="D8:E8"/>
    <mergeCell ref="F8:G8"/>
    <mergeCell ref="H8:I8"/>
    <mergeCell ref="J8:K8"/>
    <mergeCell ref="L8:M8"/>
    <mergeCell ref="N8:O8"/>
    <mergeCell ref="D22:E22"/>
    <mergeCell ref="F22:G22"/>
    <mergeCell ref="H22:I22"/>
    <mergeCell ref="J22:K22"/>
    <mergeCell ref="L22:M22"/>
    <mergeCell ref="D7:T7"/>
    <mergeCell ref="T8:T9"/>
    <mergeCell ref="U7:Y7"/>
    <mergeCell ref="U8:V8"/>
    <mergeCell ref="W8:X8"/>
    <mergeCell ref="Y8:Y9"/>
    <mergeCell ref="P8:Q8"/>
    <mergeCell ref="R8:S8"/>
    <mergeCell ref="T22:T23"/>
    <mergeCell ref="U22:V22"/>
    <mergeCell ref="W22:X22"/>
    <mergeCell ref="Y22:Y23"/>
    <mergeCell ref="R36:S36"/>
    <mergeCell ref="D35:T35"/>
    <mergeCell ref="U35:Y35"/>
    <mergeCell ref="P22:Q22"/>
    <mergeCell ref="R22:S22"/>
    <mergeCell ref="D36:E36"/>
    <mergeCell ref="F36:G36"/>
    <mergeCell ref="H36:I36"/>
    <mergeCell ref="J36:K36"/>
    <mergeCell ref="L36:M36"/>
    <mergeCell ref="N36:O36"/>
    <mergeCell ref="P36:Q36"/>
    <mergeCell ref="B2:AA2"/>
    <mergeCell ref="B5:AA5"/>
    <mergeCell ref="B19:AA19"/>
    <mergeCell ref="B33:AA33"/>
    <mergeCell ref="Z35:Z37"/>
    <mergeCell ref="T36:T37"/>
    <mergeCell ref="U36:V36"/>
    <mergeCell ref="W36:X36"/>
    <mergeCell ref="Y36:Y37"/>
    <mergeCell ref="AA7:AA9"/>
    <mergeCell ref="AA21:AA23"/>
    <mergeCell ref="AA35:AA37"/>
    <mergeCell ref="Z7:Z9"/>
    <mergeCell ref="D21:T21"/>
    <mergeCell ref="U21:Y21"/>
    <mergeCell ref="Z21:Z23"/>
  </mergeCells>
  <phoneticPr fontId="3" type="noConversion"/>
  <conditionalFormatting sqref="B10:B17 AA10:AA17 B24:B31 AA24:AA31">
    <cfRule type="cellIs" dxfId="7" priority="10" operator="between">
      <formula>1</formula>
      <formula>4</formula>
    </cfRule>
    <cfRule type="cellIs" dxfId="6" priority="11" operator="equal">
      <formula>1</formula>
    </cfRule>
  </conditionalFormatting>
  <conditionalFormatting sqref="B38:B45">
    <cfRule type="cellIs" dxfId="5" priority="31" operator="equal">
      <formula>1</formula>
    </cfRule>
  </conditionalFormatting>
  <conditionalFormatting sqref="D10:S17 D24:S31">
    <cfRule type="cellIs" dxfId="4" priority="13" operator="equal">
      <formula>12</formula>
    </cfRule>
  </conditionalFormatting>
  <conditionalFormatting sqref="D38:S45">
    <cfRule type="cellIs" dxfId="3" priority="27" operator="equal">
      <formula>12</formula>
    </cfRule>
  </conditionalFormatting>
  <conditionalFormatting sqref="V10:X17 V24:X31">
    <cfRule type="cellIs" dxfId="2" priority="12" operator="equal">
      <formula>40</formula>
    </cfRule>
  </conditionalFormatting>
  <conditionalFormatting sqref="V38:X45">
    <cfRule type="cellIs" dxfId="1" priority="24" operator="equal">
      <formula>40</formula>
    </cfRule>
  </conditionalFormatting>
  <conditionalFormatting sqref="AA38:AA45">
    <cfRule type="cellIs" dxfId="0" priority="23" operator="equal">
      <formula>1</formula>
    </cfRule>
  </conditionalFormatting>
  <pageMargins left="0.7" right="0.7" top="0.75" bottom="0.75" header="0.3" footer="0.3"/>
  <ignoredErrors>
    <ignoredError sqref="F17:S17 F24:S29 F38:S45 F10:S10 U10:Y10 F11:S11 U11:Y11 F12:S12 U12:Y12 F13:S13 U13:Y13 F14:S14 U14:Y14 F15:S15 U15:Y15 F16:S16 U16:Y16 U17:Y17 U24:X29 U38:X45 F30:S31 U30:X31" formula="1"/>
  </ignoredErrors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06583-C199-4CDC-B66D-93B101B750B4}">
  <dimension ref="B2:Y65"/>
  <sheetViews>
    <sheetView topLeftCell="B37" workbookViewId="0">
      <selection activeCell="J56" sqref="J56"/>
    </sheetView>
  </sheetViews>
  <sheetFormatPr baseColWidth="10" defaultColWidth="9.109375" defaultRowHeight="14.4" x14ac:dyDescent="0.3"/>
  <cols>
    <col min="2" max="2" width="13" bestFit="1" customWidth="1"/>
    <col min="3" max="19" width="6.6640625" customWidth="1"/>
  </cols>
  <sheetData>
    <row r="2" spans="2:25" x14ac:dyDescent="0.3">
      <c r="B2" t="s">
        <v>0</v>
      </c>
    </row>
    <row r="3" spans="2:25" x14ac:dyDescent="0.3">
      <c r="B3" t="s">
        <v>1</v>
      </c>
    </row>
    <row r="5" spans="2:25" x14ac:dyDescent="0.3">
      <c r="B5" t="s">
        <v>2</v>
      </c>
    </row>
    <row r="6" spans="2:25" x14ac:dyDescent="0.3">
      <c r="C6" s="81" t="s">
        <v>13</v>
      </c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T6" t="s">
        <v>17</v>
      </c>
      <c r="Y6" t="s">
        <v>15</v>
      </c>
    </row>
    <row r="7" spans="2:25" x14ac:dyDescent="0.3">
      <c r="C7" s="81" t="s">
        <v>3</v>
      </c>
      <c r="D7" s="81"/>
      <c r="E7" s="81" t="s">
        <v>4</v>
      </c>
      <c r="F7" s="81"/>
      <c r="G7" s="81" t="s">
        <v>5</v>
      </c>
      <c r="H7" s="81"/>
      <c r="I7" s="81" t="s">
        <v>6</v>
      </c>
      <c r="J7" s="81"/>
      <c r="K7" s="81" t="s">
        <v>7</v>
      </c>
      <c r="L7" s="81"/>
      <c r="M7" s="81" t="s">
        <v>8</v>
      </c>
      <c r="N7" s="81"/>
      <c r="O7" s="81" t="s">
        <v>9</v>
      </c>
      <c r="P7" s="81"/>
      <c r="Q7" s="81" t="s">
        <v>10</v>
      </c>
      <c r="R7" s="81"/>
      <c r="S7" s="1" t="s">
        <v>15</v>
      </c>
      <c r="T7" t="s">
        <v>14</v>
      </c>
      <c r="V7" t="s">
        <v>16</v>
      </c>
      <c r="X7" t="s">
        <v>15</v>
      </c>
    </row>
    <row r="8" spans="2:25" x14ac:dyDescent="0.3">
      <c r="C8" t="s">
        <v>12</v>
      </c>
      <c r="D8" t="s">
        <v>11</v>
      </c>
      <c r="E8" t="s">
        <v>12</v>
      </c>
      <c r="F8" t="s">
        <v>11</v>
      </c>
      <c r="G8" t="s">
        <v>12</v>
      </c>
      <c r="H8" t="s">
        <v>11</v>
      </c>
      <c r="I8" t="s">
        <v>12</v>
      </c>
      <c r="J8" t="s">
        <v>11</v>
      </c>
      <c r="K8" t="s">
        <v>12</v>
      </c>
      <c r="L8" t="s">
        <v>11</v>
      </c>
      <c r="M8" t="s">
        <v>12</v>
      </c>
      <c r="N8" t="s">
        <v>11</v>
      </c>
      <c r="O8" t="s">
        <v>12</v>
      </c>
      <c r="P8" t="s">
        <v>11</v>
      </c>
      <c r="Q8" t="s">
        <v>12</v>
      </c>
      <c r="R8" t="s">
        <v>11</v>
      </c>
      <c r="T8" t="s">
        <v>12</v>
      </c>
      <c r="U8" t="s">
        <v>11</v>
      </c>
      <c r="V8" t="s">
        <v>12</v>
      </c>
      <c r="W8" t="s">
        <v>11</v>
      </c>
    </row>
    <row r="9" spans="2:25" x14ac:dyDescent="0.3">
      <c r="B9" t="s">
        <v>22</v>
      </c>
      <c r="C9">
        <f ca="1">RAND()</f>
        <v>0.88110999409157875</v>
      </c>
      <c r="D9">
        <f t="shared" ref="D9:X16" ca="1" si="0">RAND()</f>
        <v>1.2963440141534721E-2</v>
      </c>
      <c r="E9">
        <f t="shared" ca="1" si="0"/>
        <v>0.14321450042947825</v>
      </c>
      <c r="F9">
        <f t="shared" ca="1" si="0"/>
        <v>0.10132884110778706</v>
      </c>
      <c r="G9">
        <f t="shared" ca="1" si="0"/>
        <v>0.74427324698608266</v>
      </c>
      <c r="H9">
        <f t="shared" ca="1" si="0"/>
        <v>0.29762523304988875</v>
      </c>
      <c r="I9">
        <f t="shared" ca="1" si="0"/>
        <v>0.7015085398878862</v>
      </c>
      <c r="J9">
        <f t="shared" ca="1" si="0"/>
        <v>3.8259776406873724E-2</v>
      </c>
      <c r="K9">
        <f t="shared" ca="1" si="0"/>
        <v>0.51503022858007563</v>
      </c>
      <c r="L9">
        <f t="shared" ca="1" si="0"/>
        <v>0.61446158023379394</v>
      </c>
      <c r="M9">
        <f t="shared" ca="1" si="0"/>
        <v>0.22531432163082643</v>
      </c>
      <c r="N9">
        <f t="shared" ca="1" si="0"/>
        <v>0.20752317585601021</v>
      </c>
      <c r="O9">
        <f t="shared" ca="1" si="0"/>
        <v>0.83391506221359268</v>
      </c>
      <c r="P9">
        <f t="shared" ca="1" si="0"/>
        <v>0.29045351562903365</v>
      </c>
      <c r="Q9">
        <f t="shared" ca="1" si="0"/>
        <v>0.88730564722557448</v>
      </c>
      <c r="R9">
        <f t="shared" ca="1" si="0"/>
        <v>7.0463577610702099E-3</v>
      </c>
      <c r="S9">
        <f t="shared" ca="1" si="0"/>
        <v>2.7756151393785067E-2</v>
      </c>
      <c r="T9">
        <f t="shared" ca="1" si="0"/>
        <v>0.4597022456552271</v>
      </c>
      <c r="U9">
        <f t="shared" ca="1" si="0"/>
        <v>0.29478262553734813</v>
      </c>
      <c r="V9">
        <f t="shared" ca="1" si="0"/>
        <v>0.43457433396215173</v>
      </c>
      <c r="W9">
        <f t="shared" ca="1" si="0"/>
        <v>0.35828470066893814</v>
      </c>
      <c r="X9">
        <f t="shared" ca="1" si="0"/>
        <v>0.18967796535649128</v>
      </c>
    </row>
    <row r="10" spans="2:25" x14ac:dyDescent="0.3">
      <c r="B10" t="s">
        <v>23</v>
      </c>
      <c r="C10">
        <f t="shared" ref="C10:C16" ca="1" si="1">RAND()</f>
        <v>0.76913987605132794</v>
      </c>
      <c r="D10">
        <f t="shared" ca="1" si="0"/>
        <v>0.22976205816272344</v>
      </c>
      <c r="E10">
        <f t="shared" ca="1" si="0"/>
        <v>0.5640467309388183</v>
      </c>
      <c r="F10">
        <f t="shared" ca="1" si="0"/>
        <v>0.40729985220205822</v>
      </c>
      <c r="G10">
        <f t="shared" ca="1" si="0"/>
        <v>0.86187818087443102</v>
      </c>
      <c r="H10">
        <f t="shared" ca="1" si="0"/>
        <v>0.99564204783381616</v>
      </c>
      <c r="I10">
        <f t="shared" ca="1" si="0"/>
        <v>0.81784999330946229</v>
      </c>
      <c r="J10">
        <f t="shared" ca="1" si="0"/>
        <v>4.1562890590371548E-2</v>
      </c>
      <c r="K10">
        <f t="shared" ca="1" si="0"/>
        <v>0.77178492951162814</v>
      </c>
      <c r="L10">
        <f t="shared" ca="1" si="0"/>
        <v>9.0019206019514852E-3</v>
      </c>
      <c r="M10">
        <f t="shared" ca="1" si="0"/>
        <v>0.35663785943616999</v>
      </c>
      <c r="N10">
        <f t="shared" ca="1" si="0"/>
        <v>0.15258214368224787</v>
      </c>
      <c r="O10">
        <f t="shared" ca="1" si="0"/>
        <v>0.3498552749985625</v>
      </c>
      <c r="P10">
        <f t="shared" ca="1" si="0"/>
        <v>0.80106284114650539</v>
      </c>
      <c r="Q10">
        <f t="shared" ca="1" si="0"/>
        <v>0.50376715794052063</v>
      </c>
      <c r="R10">
        <f t="shared" ca="1" si="0"/>
        <v>0.42369704228651062</v>
      </c>
      <c r="S10">
        <f t="shared" ca="1" si="0"/>
        <v>0.85507089425588645</v>
      </c>
      <c r="T10">
        <f t="shared" ca="1" si="0"/>
        <v>0.15838090567061003</v>
      </c>
      <c r="U10">
        <f t="shared" ca="1" si="0"/>
        <v>0.81011610453289185</v>
      </c>
      <c r="V10">
        <f t="shared" ca="1" si="0"/>
        <v>0.71091086545764159</v>
      </c>
      <c r="W10">
        <f t="shared" ca="1" si="0"/>
        <v>0.20374915641652747</v>
      </c>
      <c r="X10">
        <f t="shared" ca="1" si="0"/>
        <v>0.66878453069725385</v>
      </c>
    </row>
    <row r="11" spans="2:25" x14ac:dyDescent="0.3">
      <c r="B11" t="s">
        <v>24</v>
      </c>
      <c r="C11">
        <f t="shared" ca="1" si="1"/>
        <v>0.95114246729908614</v>
      </c>
      <c r="D11">
        <f t="shared" ca="1" si="0"/>
        <v>6.1520631491195465E-2</v>
      </c>
      <c r="E11">
        <f t="shared" ca="1" si="0"/>
        <v>0.19276044172898266</v>
      </c>
      <c r="F11">
        <f t="shared" ca="1" si="0"/>
        <v>6.4600925285719368E-2</v>
      </c>
      <c r="G11">
        <f t="shared" ca="1" si="0"/>
        <v>0.57166859036108364</v>
      </c>
      <c r="H11">
        <f t="shared" ca="1" si="0"/>
        <v>0.60495073303961877</v>
      </c>
      <c r="I11">
        <f t="shared" ca="1" si="0"/>
        <v>0.76227017600126978</v>
      </c>
      <c r="J11">
        <f t="shared" ca="1" si="0"/>
        <v>0.39339562940665407</v>
      </c>
      <c r="K11">
        <f t="shared" ca="1" si="0"/>
        <v>0.57435239087640844</v>
      </c>
      <c r="L11">
        <f t="shared" ca="1" si="0"/>
        <v>0.2140882131601417</v>
      </c>
      <c r="M11">
        <f t="shared" ca="1" si="0"/>
        <v>0.84578521024817921</v>
      </c>
      <c r="N11">
        <f t="shared" ca="1" si="0"/>
        <v>0.16027048628953355</v>
      </c>
      <c r="O11">
        <f t="shared" ca="1" si="0"/>
        <v>3.9857961346863036E-2</v>
      </c>
      <c r="P11">
        <f t="shared" ca="1" si="0"/>
        <v>0.56426449905729881</v>
      </c>
      <c r="Q11">
        <f t="shared" ca="1" si="0"/>
        <v>0.35541404390545406</v>
      </c>
      <c r="R11">
        <f t="shared" ca="1" si="0"/>
        <v>0.50615097222965244</v>
      </c>
      <c r="S11">
        <f t="shared" ca="1" si="0"/>
        <v>0.68460682000353279</v>
      </c>
      <c r="T11">
        <f t="shared" ca="1" si="0"/>
        <v>0.71091357184700543</v>
      </c>
      <c r="U11">
        <f t="shared" ca="1" si="0"/>
        <v>0.53380850342626596</v>
      </c>
      <c r="V11">
        <f t="shared" ca="1" si="0"/>
        <v>0.58322957131756759</v>
      </c>
      <c r="W11">
        <f t="shared" ca="1" si="0"/>
        <v>0.75186542911171805</v>
      </c>
      <c r="X11">
        <f t="shared" ca="1" si="0"/>
        <v>0.18869726182865187</v>
      </c>
    </row>
    <row r="12" spans="2:25" x14ac:dyDescent="0.3">
      <c r="B12" t="s">
        <v>25</v>
      </c>
      <c r="C12">
        <f t="shared" ca="1" si="1"/>
        <v>0.43193335831180268</v>
      </c>
      <c r="D12">
        <f t="shared" ca="1" si="0"/>
        <v>0.31550204608393217</v>
      </c>
      <c r="E12">
        <f t="shared" ca="1" si="0"/>
        <v>0.56765473130408139</v>
      </c>
      <c r="F12">
        <f t="shared" ca="1" si="0"/>
        <v>2.4860759507768893E-2</v>
      </c>
      <c r="G12">
        <f t="shared" ca="1" si="0"/>
        <v>0.43074207834184708</v>
      </c>
      <c r="H12">
        <f t="shared" ca="1" si="0"/>
        <v>0.10032309645819537</v>
      </c>
      <c r="I12">
        <f t="shared" ca="1" si="0"/>
        <v>0.24411319007155485</v>
      </c>
      <c r="J12">
        <f t="shared" ca="1" si="0"/>
        <v>0.13584076366375153</v>
      </c>
      <c r="K12">
        <f t="shared" ca="1" si="0"/>
        <v>0.17252520190531029</v>
      </c>
      <c r="L12">
        <f t="shared" ca="1" si="0"/>
        <v>0.20685692953536761</v>
      </c>
      <c r="M12">
        <f t="shared" ca="1" si="0"/>
        <v>0.96113759266297805</v>
      </c>
      <c r="N12">
        <f t="shared" ca="1" si="0"/>
        <v>0.60921660536473576</v>
      </c>
      <c r="O12">
        <f t="shared" ca="1" si="0"/>
        <v>0.17041487100669472</v>
      </c>
      <c r="P12">
        <f t="shared" ca="1" si="0"/>
        <v>0.27781199397581813</v>
      </c>
      <c r="Q12">
        <f t="shared" ca="1" si="0"/>
        <v>0.96888263789934925</v>
      </c>
      <c r="R12">
        <f t="shared" ca="1" si="0"/>
        <v>0.78063136974423375</v>
      </c>
      <c r="S12">
        <f t="shared" ca="1" si="0"/>
        <v>0.52799090116843583</v>
      </c>
      <c r="T12">
        <f t="shared" ca="1" si="0"/>
        <v>0.669331388290346</v>
      </c>
      <c r="U12">
        <f t="shared" ca="1" si="0"/>
        <v>0.1580727432067971</v>
      </c>
      <c r="V12">
        <f t="shared" ca="1" si="0"/>
        <v>0.58096813885668663</v>
      </c>
      <c r="W12">
        <f t="shared" ca="1" si="0"/>
        <v>0.98098649980422092</v>
      </c>
      <c r="X12">
        <f t="shared" ca="1" si="0"/>
        <v>0.6052820418332564</v>
      </c>
    </row>
    <row r="13" spans="2:25" x14ac:dyDescent="0.3">
      <c r="B13" t="s">
        <v>26</v>
      </c>
      <c r="C13">
        <f t="shared" ca="1" si="1"/>
        <v>0.21339162355702557</v>
      </c>
      <c r="D13">
        <f t="shared" ca="1" si="0"/>
        <v>0.64849842706910243</v>
      </c>
      <c r="E13">
        <f t="shared" ca="1" si="0"/>
        <v>0.6957015982084862</v>
      </c>
      <c r="F13">
        <f t="shared" ca="1" si="0"/>
        <v>0.49141068003426447</v>
      </c>
      <c r="G13">
        <f t="shared" ca="1" si="0"/>
        <v>0.2415888978053764</v>
      </c>
      <c r="H13">
        <f t="shared" ca="1" si="0"/>
        <v>0.98892137600745733</v>
      </c>
      <c r="I13">
        <f t="shared" ca="1" si="0"/>
        <v>0.89871796673969206</v>
      </c>
      <c r="J13">
        <f t="shared" ca="1" si="0"/>
        <v>0.24199161661695556</v>
      </c>
      <c r="K13">
        <f t="shared" ca="1" si="0"/>
        <v>0.28871831108443213</v>
      </c>
      <c r="L13">
        <f t="shared" ca="1" si="0"/>
        <v>0.41942213157234609</v>
      </c>
      <c r="M13">
        <f t="shared" ca="1" si="0"/>
        <v>0.20101492729494763</v>
      </c>
      <c r="N13">
        <f t="shared" ca="1" si="0"/>
        <v>0.97160707293343418</v>
      </c>
      <c r="O13">
        <f t="shared" ca="1" si="0"/>
        <v>0.59586046052143626</v>
      </c>
      <c r="P13">
        <f t="shared" ca="1" si="0"/>
        <v>0.6873728887129833</v>
      </c>
      <c r="Q13">
        <f t="shared" ca="1" si="0"/>
        <v>0.76444956708321943</v>
      </c>
      <c r="R13">
        <f t="shared" ca="1" si="0"/>
        <v>0.95284916514524676</v>
      </c>
      <c r="S13">
        <f t="shared" ca="1" si="0"/>
        <v>0.4505743082368221</v>
      </c>
      <c r="T13">
        <f t="shared" ca="1" si="0"/>
        <v>0.62635182945085388</v>
      </c>
      <c r="U13">
        <f t="shared" ca="1" si="0"/>
        <v>0.50808865393601799</v>
      </c>
      <c r="V13">
        <f t="shared" ca="1" si="0"/>
        <v>0.50275563562147407</v>
      </c>
      <c r="W13">
        <f t="shared" ca="1" si="0"/>
        <v>0.80899156660030647</v>
      </c>
      <c r="X13">
        <f t="shared" ca="1" si="0"/>
        <v>0.28944157629204603</v>
      </c>
    </row>
    <row r="14" spans="2:25" x14ac:dyDescent="0.3">
      <c r="B14" t="s">
        <v>27</v>
      </c>
      <c r="C14">
        <f t="shared" ca="1" si="1"/>
        <v>0.53348337911465971</v>
      </c>
      <c r="D14">
        <f t="shared" ca="1" si="0"/>
        <v>7.7014919120209413E-2</v>
      </c>
      <c r="E14">
        <f t="shared" ca="1" si="0"/>
        <v>0.11494398419078533</v>
      </c>
      <c r="F14">
        <f t="shared" ca="1" si="0"/>
        <v>0.66663736275207164</v>
      </c>
      <c r="G14">
        <f t="shared" ca="1" si="0"/>
        <v>0.48712636252650565</v>
      </c>
      <c r="H14">
        <f t="shared" ca="1" si="0"/>
        <v>9.2738748225003165E-2</v>
      </c>
      <c r="I14">
        <f t="shared" ca="1" si="0"/>
        <v>6.1178578742110301E-2</v>
      </c>
      <c r="J14">
        <f t="shared" ca="1" si="0"/>
        <v>0.16667587985406096</v>
      </c>
      <c r="K14">
        <f t="shared" ca="1" si="0"/>
        <v>0.92061939217095268</v>
      </c>
      <c r="L14">
        <f t="shared" ca="1" si="0"/>
        <v>3.4558185384683582E-2</v>
      </c>
      <c r="M14">
        <f t="shared" ca="1" si="0"/>
        <v>0.49450885820161983</v>
      </c>
      <c r="N14">
        <f t="shared" ca="1" si="0"/>
        <v>0.57615854351983919</v>
      </c>
      <c r="O14">
        <f t="shared" ca="1" si="0"/>
        <v>3.3109645864017545E-2</v>
      </c>
      <c r="P14">
        <f t="shared" ca="1" si="0"/>
        <v>4.6621858074005429E-2</v>
      </c>
      <c r="Q14">
        <f t="shared" ca="1" si="0"/>
        <v>0.83224439989426069</v>
      </c>
      <c r="R14">
        <f t="shared" ca="1" si="0"/>
        <v>0.64385382167142569</v>
      </c>
      <c r="S14">
        <f t="shared" ca="1" si="0"/>
        <v>0.51502168712353125</v>
      </c>
      <c r="T14">
        <f t="shared" ca="1" si="0"/>
        <v>0.26295954552345835</v>
      </c>
      <c r="U14">
        <f t="shared" ca="1" si="0"/>
        <v>0.97432056237583187</v>
      </c>
      <c r="V14">
        <f t="shared" ca="1" si="0"/>
        <v>0.61519942413839723</v>
      </c>
      <c r="W14">
        <f t="shared" ca="1" si="0"/>
        <v>0.22326084770241661</v>
      </c>
      <c r="X14">
        <f t="shared" ca="1" si="0"/>
        <v>0.61368921357473549</v>
      </c>
    </row>
    <row r="15" spans="2:25" x14ac:dyDescent="0.3">
      <c r="B15" t="s">
        <v>28</v>
      </c>
      <c r="C15">
        <f t="shared" ca="1" si="1"/>
        <v>0.10292799689593546</v>
      </c>
      <c r="D15">
        <f t="shared" ca="1" si="0"/>
        <v>0.61691689658196247</v>
      </c>
      <c r="E15">
        <f t="shared" ca="1" si="0"/>
        <v>4.145722062119872E-2</v>
      </c>
      <c r="F15">
        <f t="shared" ca="1" si="0"/>
        <v>0.9421860662434195</v>
      </c>
      <c r="G15">
        <f t="shared" ca="1" si="0"/>
        <v>0.61549308566625005</v>
      </c>
      <c r="H15">
        <f t="shared" ca="1" si="0"/>
        <v>4.4696676136094182E-2</v>
      </c>
      <c r="I15">
        <f t="shared" ca="1" si="0"/>
        <v>0.92729604401950638</v>
      </c>
      <c r="J15">
        <f t="shared" ca="1" si="0"/>
        <v>0.20476200972015568</v>
      </c>
      <c r="K15">
        <f t="shared" ca="1" si="0"/>
        <v>8.6820025594834926E-2</v>
      </c>
      <c r="L15">
        <f t="shared" ca="1" si="0"/>
        <v>0.66646861223107257</v>
      </c>
      <c r="M15">
        <f t="shared" ca="1" si="0"/>
        <v>0.55959524599233246</v>
      </c>
      <c r="N15">
        <f t="shared" ca="1" si="0"/>
        <v>0.23973629958205311</v>
      </c>
      <c r="O15">
        <f t="shared" ca="1" si="0"/>
        <v>0.80424345941724851</v>
      </c>
      <c r="P15">
        <f t="shared" ca="1" si="0"/>
        <v>0.82943256376878338</v>
      </c>
      <c r="Q15">
        <f t="shared" ca="1" si="0"/>
        <v>0.10646969023039976</v>
      </c>
      <c r="R15">
        <f t="shared" ca="1" si="0"/>
        <v>0.33667218193242221</v>
      </c>
      <c r="S15">
        <f t="shared" ca="1" si="0"/>
        <v>0.95625196115043642</v>
      </c>
      <c r="T15">
        <f t="shared" ca="1" si="0"/>
        <v>8.4645446944972558E-2</v>
      </c>
      <c r="U15">
        <f t="shared" ca="1" si="0"/>
        <v>0.60110986300765767</v>
      </c>
      <c r="V15">
        <f t="shared" ca="1" si="0"/>
        <v>0.94436504800820376</v>
      </c>
      <c r="W15">
        <f t="shared" ca="1" si="0"/>
        <v>0.96523905510407759</v>
      </c>
      <c r="X15">
        <f t="shared" ca="1" si="0"/>
        <v>0.69739805447985981</v>
      </c>
    </row>
    <row r="16" spans="2:25" x14ac:dyDescent="0.3">
      <c r="B16" t="s">
        <v>29</v>
      </c>
      <c r="C16">
        <f t="shared" ca="1" si="1"/>
        <v>0.32447707907534595</v>
      </c>
      <c r="D16">
        <f t="shared" ca="1" si="0"/>
        <v>0.86566286421791439</v>
      </c>
      <c r="E16">
        <f t="shared" ca="1" si="0"/>
        <v>0.44953466292543764</v>
      </c>
      <c r="F16">
        <f t="shared" ca="1" si="0"/>
        <v>0.886095082961878</v>
      </c>
      <c r="G16">
        <f t="shared" ca="1" si="0"/>
        <v>0.3105378631332919</v>
      </c>
      <c r="H16">
        <f t="shared" ca="1" si="0"/>
        <v>0.93302214238789494</v>
      </c>
      <c r="I16">
        <f t="shared" ca="1" si="0"/>
        <v>0.25741871511925518</v>
      </c>
      <c r="J16">
        <f t="shared" ca="1" si="0"/>
        <v>0.219304857675234</v>
      </c>
      <c r="K16">
        <f t="shared" ca="1" si="0"/>
        <v>0.31578663618860547</v>
      </c>
      <c r="L16">
        <f t="shared" ca="1" si="0"/>
        <v>0.26499792851955706</v>
      </c>
      <c r="M16">
        <f t="shared" ca="1" si="0"/>
        <v>0.85693151048342464</v>
      </c>
      <c r="N16">
        <f t="shared" ca="1" si="0"/>
        <v>0.87636802674986025</v>
      </c>
      <c r="O16">
        <f t="shared" ca="1" si="0"/>
        <v>0.24784761126860744</v>
      </c>
      <c r="P16">
        <f t="shared" ca="1" si="0"/>
        <v>0.38178178334865398</v>
      </c>
      <c r="Q16">
        <f t="shared" ca="1" si="0"/>
        <v>0.16540265171549584</v>
      </c>
      <c r="R16">
        <f t="shared" ca="1" si="0"/>
        <v>0.65870308876434402</v>
      </c>
      <c r="S16">
        <f t="shared" ca="1" si="0"/>
        <v>0.27336595416697307</v>
      </c>
      <c r="T16">
        <f t="shared" ca="1" si="0"/>
        <v>0.78523753207071967</v>
      </c>
      <c r="U16">
        <f t="shared" ca="1" si="0"/>
        <v>0.2060371980521285</v>
      </c>
      <c r="V16">
        <f t="shared" ca="1" si="0"/>
        <v>0.33360609393234208</v>
      </c>
      <c r="W16">
        <f t="shared" ca="1" si="0"/>
        <v>7.6105556240637751E-2</v>
      </c>
      <c r="X16">
        <f t="shared" ca="1" si="0"/>
        <v>0.17174044544809974</v>
      </c>
    </row>
    <row r="18" spans="2:25" x14ac:dyDescent="0.3">
      <c r="B18" t="s">
        <v>2</v>
      </c>
    </row>
    <row r="19" spans="2:25" x14ac:dyDescent="0.3">
      <c r="C19" s="81" t="s">
        <v>13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T19" t="s">
        <v>17</v>
      </c>
      <c r="Y19" t="s">
        <v>15</v>
      </c>
    </row>
    <row r="20" spans="2:25" x14ac:dyDescent="0.3">
      <c r="C20" s="81" t="s">
        <v>3</v>
      </c>
      <c r="D20" s="81"/>
      <c r="E20" s="81" t="s">
        <v>4</v>
      </c>
      <c r="F20" s="81"/>
      <c r="G20" s="81" t="s">
        <v>5</v>
      </c>
      <c r="H20" s="81"/>
      <c r="I20" s="81" t="s">
        <v>6</v>
      </c>
      <c r="J20" s="81"/>
      <c r="K20" s="81" t="s">
        <v>7</v>
      </c>
      <c r="L20" s="81"/>
      <c r="M20" s="81" t="s">
        <v>8</v>
      </c>
      <c r="N20" s="81"/>
      <c r="O20" s="81" t="s">
        <v>9</v>
      </c>
      <c r="P20" s="81"/>
      <c r="Q20" s="81" t="s">
        <v>10</v>
      </c>
      <c r="R20" s="81"/>
      <c r="S20" s="1" t="s">
        <v>15</v>
      </c>
      <c r="T20" t="s">
        <v>14</v>
      </c>
      <c r="V20" t="s">
        <v>16</v>
      </c>
      <c r="X20" t="s">
        <v>15</v>
      </c>
    </row>
    <row r="21" spans="2:25" x14ac:dyDescent="0.3">
      <c r="C21" t="s">
        <v>12</v>
      </c>
      <c r="D21" t="s">
        <v>11</v>
      </c>
      <c r="E21" t="s">
        <v>12</v>
      </c>
      <c r="F21" t="s">
        <v>11</v>
      </c>
      <c r="G21" t="s">
        <v>12</v>
      </c>
      <c r="H21" t="s">
        <v>11</v>
      </c>
      <c r="I21" t="s">
        <v>12</v>
      </c>
      <c r="J21" t="s">
        <v>11</v>
      </c>
      <c r="K21" t="s">
        <v>12</v>
      </c>
      <c r="L21" t="s">
        <v>11</v>
      </c>
      <c r="M21" t="s">
        <v>12</v>
      </c>
      <c r="N21" t="s">
        <v>11</v>
      </c>
      <c r="O21" t="s">
        <v>12</v>
      </c>
      <c r="P21" t="s">
        <v>11</v>
      </c>
      <c r="Q21" t="s">
        <v>12</v>
      </c>
      <c r="R21" t="s">
        <v>11</v>
      </c>
      <c r="T21" t="s">
        <v>12</v>
      </c>
      <c r="U21" t="s">
        <v>11</v>
      </c>
      <c r="V21" t="s">
        <v>12</v>
      </c>
      <c r="W21" t="s">
        <v>11</v>
      </c>
    </row>
    <row r="22" spans="2:25" x14ac:dyDescent="0.3">
      <c r="B22" t="s">
        <v>30</v>
      </c>
      <c r="C22">
        <f ca="1">RAND()</f>
        <v>0.61450088406053505</v>
      </c>
      <c r="D22">
        <f t="shared" ref="D22:X29" ca="1" si="2">RAND()</f>
        <v>0.87288174746668512</v>
      </c>
      <c r="E22">
        <f t="shared" ca="1" si="2"/>
        <v>0.33748772266671712</v>
      </c>
      <c r="F22">
        <f t="shared" ca="1" si="2"/>
        <v>0.9151669692961204</v>
      </c>
      <c r="G22">
        <f t="shared" ca="1" si="2"/>
        <v>0.5385342517886742</v>
      </c>
      <c r="H22">
        <f t="shared" ca="1" si="2"/>
        <v>3.4094919456262307E-4</v>
      </c>
      <c r="I22">
        <f t="shared" ca="1" si="2"/>
        <v>0.20760861934334951</v>
      </c>
      <c r="J22">
        <f t="shared" ca="1" si="2"/>
        <v>0.54571987575470604</v>
      </c>
      <c r="K22">
        <f t="shared" ca="1" si="2"/>
        <v>0.56296015362386964</v>
      </c>
      <c r="L22">
        <f t="shared" ca="1" si="2"/>
        <v>0.88840187331067277</v>
      </c>
      <c r="M22">
        <f t="shared" ca="1" si="2"/>
        <v>0.13105063378813731</v>
      </c>
      <c r="N22">
        <f t="shared" ca="1" si="2"/>
        <v>0.49893923137175544</v>
      </c>
      <c r="O22">
        <f t="shared" ca="1" si="2"/>
        <v>4.4364107654862872E-2</v>
      </c>
      <c r="P22">
        <f t="shared" ca="1" si="2"/>
        <v>0.30451859775418255</v>
      </c>
      <c r="Q22">
        <f t="shared" ca="1" si="2"/>
        <v>0.58669473175748632</v>
      </c>
      <c r="R22">
        <f t="shared" ca="1" si="2"/>
        <v>0.37675470559864943</v>
      </c>
      <c r="S22">
        <f t="shared" ca="1" si="2"/>
        <v>0.8507379553611718</v>
      </c>
      <c r="T22">
        <f t="shared" ca="1" si="2"/>
        <v>0.15404244886408691</v>
      </c>
      <c r="U22">
        <f t="shared" ca="1" si="2"/>
        <v>0.16031090010926086</v>
      </c>
      <c r="V22">
        <f t="shared" ca="1" si="2"/>
        <v>0.19742247504657739</v>
      </c>
      <c r="W22">
        <f t="shared" ca="1" si="2"/>
        <v>0.63120481748400603</v>
      </c>
      <c r="X22">
        <f t="shared" ca="1" si="2"/>
        <v>0.43896011678217217</v>
      </c>
    </row>
    <row r="23" spans="2:25" x14ac:dyDescent="0.3">
      <c r="B23" t="s">
        <v>31</v>
      </c>
      <c r="C23">
        <f t="shared" ref="C23:C29" ca="1" si="3">RAND()</f>
        <v>0.24454645411841636</v>
      </c>
      <c r="D23">
        <f t="shared" ca="1" si="2"/>
        <v>0.94932456189258407</v>
      </c>
      <c r="E23">
        <f t="shared" ca="1" si="2"/>
        <v>0.30529883086228427</v>
      </c>
      <c r="F23">
        <f t="shared" ca="1" si="2"/>
        <v>0.46925612834638486</v>
      </c>
      <c r="G23">
        <f t="shared" ca="1" si="2"/>
        <v>0.79926275090347343</v>
      </c>
      <c r="H23">
        <f t="shared" ca="1" si="2"/>
        <v>0.77848091082432402</v>
      </c>
      <c r="I23">
        <f t="shared" ca="1" si="2"/>
        <v>0.46426642751326197</v>
      </c>
      <c r="J23">
        <f t="shared" ca="1" si="2"/>
        <v>0.60527157239284024</v>
      </c>
      <c r="K23">
        <f t="shared" ca="1" si="2"/>
        <v>0.13599659900727168</v>
      </c>
      <c r="L23">
        <f t="shared" ca="1" si="2"/>
        <v>0.29299815605066271</v>
      </c>
      <c r="M23">
        <f t="shared" ca="1" si="2"/>
        <v>0.49543075186615959</v>
      </c>
      <c r="N23">
        <f t="shared" ca="1" si="2"/>
        <v>0.1159669412708112</v>
      </c>
      <c r="O23">
        <f t="shared" ca="1" si="2"/>
        <v>0.67847081841139578</v>
      </c>
      <c r="P23">
        <f t="shared" ca="1" si="2"/>
        <v>0.73829018796082413</v>
      </c>
      <c r="Q23">
        <f t="shared" ca="1" si="2"/>
        <v>0.33761022450742917</v>
      </c>
      <c r="R23">
        <f t="shared" ca="1" si="2"/>
        <v>0.26942369037376868</v>
      </c>
      <c r="S23">
        <f t="shared" ca="1" si="2"/>
        <v>0.7471549926279919</v>
      </c>
      <c r="T23">
        <f t="shared" ca="1" si="2"/>
        <v>0.90809443965977732</v>
      </c>
      <c r="U23">
        <f t="shared" ca="1" si="2"/>
        <v>0.22328295266156239</v>
      </c>
      <c r="V23">
        <f t="shared" ca="1" si="2"/>
        <v>0.51622515952514358</v>
      </c>
      <c r="W23">
        <f t="shared" ca="1" si="2"/>
        <v>0.16859411355844922</v>
      </c>
      <c r="X23">
        <f t="shared" ca="1" si="2"/>
        <v>0.50984233984349203</v>
      </c>
    </row>
    <row r="24" spans="2:25" x14ac:dyDescent="0.3">
      <c r="B24" t="s">
        <v>32</v>
      </c>
      <c r="C24">
        <f t="shared" ca="1" si="3"/>
        <v>0.3779513151865681</v>
      </c>
      <c r="D24">
        <f t="shared" ca="1" si="2"/>
        <v>3.3002122712640913E-2</v>
      </c>
      <c r="E24">
        <f t="shared" ca="1" si="2"/>
        <v>0.66804844231234584</v>
      </c>
      <c r="F24">
        <f t="shared" ca="1" si="2"/>
        <v>0.48320713034164364</v>
      </c>
      <c r="G24">
        <f t="shared" ca="1" si="2"/>
        <v>0.43264786258168253</v>
      </c>
      <c r="H24">
        <f t="shared" ca="1" si="2"/>
        <v>0.29246970524725402</v>
      </c>
      <c r="I24">
        <f t="shared" ca="1" si="2"/>
        <v>0.38957363080402529</v>
      </c>
      <c r="J24">
        <f t="shared" ca="1" si="2"/>
        <v>0.16960821320950803</v>
      </c>
      <c r="K24">
        <f t="shared" ca="1" si="2"/>
        <v>0.20662402885405451</v>
      </c>
      <c r="L24">
        <f t="shared" ca="1" si="2"/>
        <v>0.33158187825494545</v>
      </c>
      <c r="M24">
        <f t="shared" ca="1" si="2"/>
        <v>0.87450063439660697</v>
      </c>
      <c r="N24">
        <f t="shared" ca="1" si="2"/>
        <v>0.3845798243844194</v>
      </c>
      <c r="O24">
        <f t="shared" ca="1" si="2"/>
        <v>0.47174242955312506</v>
      </c>
      <c r="P24">
        <f t="shared" ca="1" si="2"/>
        <v>7.0309647416031851E-2</v>
      </c>
      <c r="Q24">
        <f t="shared" ca="1" si="2"/>
        <v>3.1446539145877139E-2</v>
      </c>
      <c r="R24">
        <f t="shared" ca="1" si="2"/>
        <v>0.22868083631216296</v>
      </c>
      <c r="S24">
        <f t="shared" ca="1" si="2"/>
        <v>3.3424574175395128E-2</v>
      </c>
      <c r="T24">
        <f t="shared" ca="1" si="2"/>
        <v>0.25934643501552257</v>
      </c>
      <c r="U24">
        <f t="shared" ca="1" si="2"/>
        <v>0.37715864020320944</v>
      </c>
      <c r="V24">
        <f t="shared" ca="1" si="2"/>
        <v>0.98164796928950593</v>
      </c>
      <c r="W24">
        <f t="shared" ca="1" si="2"/>
        <v>0.60671239422842793</v>
      </c>
      <c r="X24">
        <f t="shared" ca="1" si="2"/>
        <v>1.2843144315352495E-2</v>
      </c>
    </row>
    <row r="25" spans="2:25" x14ac:dyDescent="0.3">
      <c r="B25" t="s">
        <v>33</v>
      </c>
      <c r="C25">
        <f t="shared" ca="1" si="3"/>
        <v>0.56994866297279478</v>
      </c>
      <c r="D25">
        <f t="shared" ca="1" si="2"/>
        <v>0.11371390009705606</v>
      </c>
      <c r="E25">
        <f t="shared" ca="1" si="2"/>
        <v>0.34360278412192502</v>
      </c>
      <c r="F25">
        <f t="shared" ca="1" si="2"/>
        <v>0.28322748902614392</v>
      </c>
      <c r="G25">
        <f t="shared" ca="1" si="2"/>
        <v>0.41050827529377076</v>
      </c>
      <c r="H25">
        <f t="shared" ca="1" si="2"/>
        <v>0.62658922974425901</v>
      </c>
      <c r="I25">
        <f t="shared" ca="1" si="2"/>
        <v>0.58940193774707927</v>
      </c>
      <c r="J25">
        <f t="shared" ca="1" si="2"/>
        <v>0.27712523615146367</v>
      </c>
      <c r="K25">
        <f t="shared" ca="1" si="2"/>
        <v>0.69974104088779787</v>
      </c>
      <c r="L25">
        <f t="shared" ca="1" si="2"/>
        <v>0.54144181957201276</v>
      </c>
      <c r="M25">
        <f t="shared" ca="1" si="2"/>
        <v>2.9230876335341716E-2</v>
      </c>
      <c r="N25">
        <f t="shared" ca="1" si="2"/>
        <v>0.48054678656670824</v>
      </c>
      <c r="O25">
        <f t="shared" ca="1" si="2"/>
        <v>0.62129028312246526</v>
      </c>
      <c r="P25">
        <f t="shared" ca="1" si="2"/>
        <v>0.86168105166962627</v>
      </c>
      <c r="Q25">
        <f t="shared" ca="1" si="2"/>
        <v>0.27552113601579897</v>
      </c>
      <c r="R25">
        <f t="shared" ca="1" si="2"/>
        <v>3.3365154222082083E-2</v>
      </c>
      <c r="S25">
        <f t="shared" ca="1" si="2"/>
        <v>0.25492954441089222</v>
      </c>
      <c r="T25">
        <f t="shared" ca="1" si="2"/>
        <v>0.99256431200153372</v>
      </c>
      <c r="U25">
        <f t="shared" ca="1" si="2"/>
        <v>0.40962433223609129</v>
      </c>
      <c r="V25">
        <f t="shared" ca="1" si="2"/>
        <v>0.23347533352613481</v>
      </c>
      <c r="W25">
        <f t="shared" ca="1" si="2"/>
        <v>0.4733203289984721</v>
      </c>
      <c r="X25">
        <f t="shared" ca="1" si="2"/>
        <v>0.30219994916890669</v>
      </c>
    </row>
    <row r="26" spans="2:25" x14ac:dyDescent="0.3">
      <c r="B26" t="s">
        <v>34</v>
      </c>
      <c r="C26">
        <f t="shared" ca="1" si="3"/>
        <v>0.92617409976071041</v>
      </c>
      <c r="D26">
        <f t="shared" ca="1" si="2"/>
        <v>0.96464658227878985</v>
      </c>
      <c r="E26">
        <f t="shared" ca="1" si="2"/>
        <v>0.83569702475428165</v>
      </c>
      <c r="F26">
        <f t="shared" ca="1" si="2"/>
        <v>5.7336649015563013E-2</v>
      </c>
      <c r="G26">
        <f t="shared" ca="1" si="2"/>
        <v>0.78541966009119402</v>
      </c>
      <c r="H26">
        <f t="shared" ca="1" si="2"/>
        <v>0.17327482556299123</v>
      </c>
      <c r="I26">
        <f t="shared" ca="1" si="2"/>
        <v>0.68837009187266629</v>
      </c>
      <c r="J26">
        <f t="shared" ca="1" si="2"/>
        <v>0.22517494899765678</v>
      </c>
      <c r="K26">
        <f t="shared" ca="1" si="2"/>
        <v>0.36384071553323527</v>
      </c>
      <c r="L26">
        <f t="shared" ca="1" si="2"/>
        <v>0.38192039850843951</v>
      </c>
      <c r="M26">
        <f t="shared" ca="1" si="2"/>
        <v>0.69297755769635783</v>
      </c>
      <c r="N26">
        <f t="shared" ca="1" si="2"/>
        <v>0.49987785279257624</v>
      </c>
      <c r="O26">
        <f t="shared" ca="1" si="2"/>
        <v>0.77016059576391527</v>
      </c>
      <c r="P26">
        <f t="shared" ca="1" si="2"/>
        <v>5.1162216609318856E-2</v>
      </c>
      <c r="Q26">
        <f t="shared" ca="1" si="2"/>
        <v>0.16204613647995714</v>
      </c>
      <c r="R26">
        <f t="shared" ca="1" si="2"/>
        <v>0.19677938183475907</v>
      </c>
      <c r="S26">
        <f t="shared" ca="1" si="2"/>
        <v>0.79596759754244284</v>
      </c>
      <c r="T26">
        <f t="shared" ca="1" si="2"/>
        <v>0.70765853942827228</v>
      </c>
      <c r="U26">
        <f t="shared" ca="1" si="2"/>
        <v>0.26937911842978957</v>
      </c>
      <c r="V26">
        <f t="shared" ca="1" si="2"/>
        <v>0.70355453389756029</v>
      </c>
      <c r="W26">
        <f t="shared" ca="1" si="2"/>
        <v>0.30698723006629625</v>
      </c>
      <c r="X26">
        <f t="shared" ca="1" si="2"/>
        <v>0.71406724436818436</v>
      </c>
    </row>
    <row r="27" spans="2:25" x14ac:dyDescent="0.3">
      <c r="B27" t="s">
        <v>35</v>
      </c>
      <c r="C27">
        <f t="shared" ca="1" si="3"/>
        <v>0.50435018532056741</v>
      </c>
      <c r="D27">
        <f t="shared" ca="1" si="2"/>
        <v>0.28025179226734165</v>
      </c>
      <c r="E27">
        <f t="shared" ca="1" si="2"/>
        <v>0.35253122906925916</v>
      </c>
      <c r="F27">
        <f t="shared" ca="1" si="2"/>
        <v>0.40999257540206868</v>
      </c>
      <c r="G27">
        <f t="shared" ca="1" si="2"/>
        <v>0.50110193211982257</v>
      </c>
      <c r="H27">
        <f t="shared" ca="1" si="2"/>
        <v>0.30637129854700385</v>
      </c>
      <c r="I27">
        <f t="shared" ca="1" si="2"/>
        <v>0.75885799934305509</v>
      </c>
      <c r="J27">
        <f t="shared" ca="1" si="2"/>
        <v>0.41496498135796611</v>
      </c>
      <c r="K27">
        <f t="shared" ca="1" si="2"/>
        <v>1.0725479878820332E-3</v>
      </c>
      <c r="L27">
        <f t="shared" ca="1" si="2"/>
        <v>0.56729197229577888</v>
      </c>
      <c r="M27">
        <f t="shared" ca="1" si="2"/>
        <v>0.74383376451431127</v>
      </c>
      <c r="N27">
        <f t="shared" ca="1" si="2"/>
        <v>0.28265042829915032</v>
      </c>
      <c r="O27">
        <f t="shared" ca="1" si="2"/>
        <v>0.15623852919424008</v>
      </c>
      <c r="P27">
        <f t="shared" ca="1" si="2"/>
        <v>0.43931114352251144</v>
      </c>
      <c r="Q27">
        <f t="shared" ca="1" si="2"/>
        <v>0.30495404038148521</v>
      </c>
      <c r="R27">
        <f t="shared" ca="1" si="2"/>
        <v>0.50914798955610063</v>
      </c>
      <c r="S27">
        <f t="shared" ca="1" si="2"/>
        <v>0.86671282761577562</v>
      </c>
      <c r="T27">
        <f t="shared" ca="1" si="2"/>
        <v>0.2579131831010385</v>
      </c>
      <c r="U27">
        <f t="shared" ca="1" si="2"/>
        <v>0.59169629007266988</v>
      </c>
      <c r="V27">
        <f t="shared" ca="1" si="2"/>
        <v>0.17133891805615875</v>
      </c>
      <c r="W27">
        <f t="shared" ca="1" si="2"/>
        <v>0.18562824866475913</v>
      </c>
      <c r="X27">
        <f t="shared" ca="1" si="2"/>
        <v>0.37973236467469984</v>
      </c>
    </row>
    <row r="28" spans="2:25" x14ac:dyDescent="0.3">
      <c r="B28" t="s">
        <v>36</v>
      </c>
      <c r="C28">
        <f t="shared" ca="1" si="3"/>
        <v>0.86798942102514476</v>
      </c>
      <c r="D28">
        <f t="shared" ca="1" si="2"/>
        <v>0.83216445464587585</v>
      </c>
      <c r="E28">
        <f t="shared" ca="1" si="2"/>
        <v>0.41744533995886557</v>
      </c>
      <c r="F28">
        <f t="shared" ca="1" si="2"/>
        <v>8.6924144301933515E-2</v>
      </c>
      <c r="G28">
        <f t="shared" ca="1" si="2"/>
        <v>0.9383493091813857</v>
      </c>
      <c r="H28">
        <f t="shared" ca="1" si="2"/>
        <v>0.7877519906238144</v>
      </c>
      <c r="I28">
        <f t="shared" ca="1" si="2"/>
        <v>0.45803736029947961</v>
      </c>
      <c r="J28">
        <f t="shared" ca="1" si="2"/>
        <v>0.16852326381406724</v>
      </c>
      <c r="K28">
        <f t="shared" ca="1" si="2"/>
        <v>0.46785477916338369</v>
      </c>
      <c r="L28">
        <f t="shared" ca="1" si="2"/>
        <v>0.14648288727862457</v>
      </c>
      <c r="M28">
        <f t="shared" ca="1" si="2"/>
        <v>0.22504157190011664</v>
      </c>
      <c r="N28">
        <f t="shared" ca="1" si="2"/>
        <v>0.13223665822733821</v>
      </c>
      <c r="O28">
        <f t="shared" ca="1" si="2"/>
        <v>0.95215877032217122</v>
      </c>
      <c r="P28">
        <f t="shared" ca="1" si="2"/>
        <v>0.51976679136751647</v>
      </c>
      <c r="Q28">
        <f t="shared" ca="1" si="2"/>
        <v>0.87904900770472083</v>
      </c>
      <c r="R28">
        <f t="shared" ca="1" si="2"/>
        <v>0.30166275784577878</v>
      </c>
      <c r="S28">
        <f t="shared" ca="1" si="2"/>
        <v>4.947526149767123E-3</v>
      </c>
      <c r="T28">
        <f t="shared" ca="1" si="2"/>
        <v>0.96577469142031191</v>
      </c>
      <c r="U28">
        <f t="shared" ca="1" si="2"/>
        <v>0.41254154698637047</v>
      </c>
      <c r="V28">
        <f t="shared" ca="1" si="2"/>
        <v>0.20645627173844927</v>
      </c>
      <c r="W28">
        <f t="shared" ca="1" si="2"/>
        <v>0.22574372559506317</v>
      </c>
      <c r="X28">
        <f t="shared" ca="1" si="2"/>
        <v>1.1543418336465328E-2</v>
      </c>
    </row>
    <row r="29" spans="2:25" x14ac:dyDescent="0.3">
      <c r="B29" t="s">
        <v>37</v>
      </c>
      <c r="C29">
        <f t="shared" ca="1" si="3"/>
        <v>0.79650027211423036</v>
      </c>
      <c r="D29">
        <f t="shared" ca="1" si="2"/>
        <v>0.85369827532578879</v>
      </c>
      <c r="E29">
        <f t="shared" ca="1" si="2"/>
        <v>0.59625127040099779</v>
      </c>
      <c r="F29">
        <f t="shared" ca="1" si="2"/>
        <v>3.3774211712062741E-2</v>
      </c>
      <c r="G29">
        <f t="shared" ca="1" si="2"/>
        <v>0.54415589752967164</v>
      </c>
      <c r="H29">
        <f t="shared" ca="1" si="2"/>
        <v>0.19084712632000289</v>
      </c>
      <c r="I29">
        <f t="shared" ca="1" si="2"/>
        <v>0.16825567638260053</v>
      </c>
      <c r="J29">
        <f t="shared" ca="1" si="2"/>
        <v>8.559402303168151E-2</v>
      </c>
      <c r="K29">
        <f t="shared" ca="1" si="2"/>
        <v>0.44974718187465135</v>
      </c>
      <c r="L29">
        <f t="shared" ca="1" si="2"/>
        <v>0.92604752585881145</v>
      </c>
      <c r="M29">
        <f t="shared" ca="1" si="2"/>
        <v>0.90086263886566864</v>
      </c>
      <c r="N29">
        <f t="shared" ca="1" si="2"/>
        <v>0.79174605626866257</v>
      </c>
      <c r="O29">
        <f t="shared" ca="1" si="2"/>
        <v>0.62184071250868245</v>
      </c>
      <c r="P29">
        <f t="shared" ca="1" si="2"/>
        <v>0.63946364769044861</v>
      </c>
      <c r="Q29">
        <f t="shared" ca="1" si="2"/>
        <v>0.75706648859876391</v>
      </c>
      <c r="R29">
        <f t="shared" ca="1" si="2"/>
        <v>1.191403460143492E-2</v>
      </c>
      <c r="S29">
        <f t="shared" ca="1" si="2"/>
        <v>0.96089436046105781</v>
      </c>
      <c r="T29">
        <f t="shared" ca="1" si="2"/>
        <v>0.4402662351075215</v>
      </c>
      <c r="U29">
        <f t="shared" ca="1" si="2"/>
        <v>0.98757400563902953</v>
      </c>
      <c r="V29">
        <f t="shared" ca="1" si="2"/>
        <v>0.95655246605019439</v>
      </c>
      <c r="W29">
        <f t="shared" ca="1" si="2"/>
        <v>0.49858264273281727</v>
      </c>
      <c r="X29">
        <f t="shared" ca="1" si="2"/>
        <v>0.60173618421123098</v>
      </c>
    </row>
    <row r="31" spans="2:25" x14ac:dyDescent="0.3">
      <c r="B31" t="s">
        <v>18</v>
      </c>
    </row>
    <row r="32" spans="2:25" x14ac:dyDescent="0.3">
      <c r="C32" s="81" t="s">
        <v>13</v>
      </c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T32" t="s">
        <v>17</v>
      </c>
      <c r="Y32" t="s">
        <v>15</v>
      </c>
    </row>
    <row r="33" spans="2:24" x14ac:dyDescent="0.3">
      <c r="C33" s="81" t="s">
        <v>3</v>
      </c>
      <c r="D33" s="81"/>
      <c r="E33" s="81" t="s">
        <v>4</v>
      </c>
      <c r="F33" s="81"/>
      <c r="G33" s="81" t="s">
        <v>5</v>
      </c>
      <c r="H33" s="81"/>
      <c r="I33" s="81" t="s">
        <v>6</v>
      </c>
      <c r="J33" s="81"/>
      <c r="K33" s="81" t="s">
        <v>7</v>
      </c>
      <c r="L33" s="81"/>
      <c r="M33" s="81" t="s">
        <v>8</v>
      </c>
      <c r="N33" s="81"/>
      <c r="O33" s="81" t="s">
        <v>9</v>
      </c>
      <c r="P33" s="81"/>
      <c r="Q33" s="81" t="s">
        <v>10</v>
      </c>
      <c r="R33" s="81"/>
      <c r="S33" s="1" t="s">
        <v>15</v>
      </c>
      <c r="T33" t="s">
        <v>14</v>
      </c>
      <c r="V33" t="s">
        <v>16</v>
      </c>
      <c r="X33" t="s">
        <v>15</v>
      </c>
    </row>
    <row r="34" spans="2:24" x14ac:dyDescent="0.3">
      <c r="C34" t="s">
        <v>12</v>
      </c>
      <c r="D34" t="s">
        <v>11</v>
      </c>
      <c r="E34" t="s">
        <v>12</v>
      </c>
      <c r="F34" t="s">
        <v>11</v>
      </c>
      <c r="G34" t="s">
        <v>12</v>
      </c>
      <c r="H34" t="s">
        <v>11</v>
      </c>
      <c r="I34" t="s">
        <v>12</v>
      </c>
      <c r="J34" t="s">
        <v>11</v>
      </c>
      <c r="K34" t="s">
        <v>12</v>
      </c>
      <c r="L34" t="s">
        <v>11</v>
      </c>
      <c r="M34" t="s">
        <v>12</v>
      </c>
      <c r="N34" t="s">
        <v>11</v>
      </c>
      <c r="O34" t="s">
        <v>12</v>
      </c>
      <c r="P34" t="s">
        <v>11</v>
      </c>
      <c r="Q34" t="s">
        <v>12</v>
      </c>
      <c r="R34" t="s">
        <v>11</v>
      </c>
      <c r="T34" t="s">
        <v>12</v>
      </c>
      <c r="U34" t="s">
        <v>11</v>
      </c>
      <c r="V34" t="s">
        <v>12</v>
      </c>
      <c r="W34" t="s">
        <v>11</v>
      </c>
    </row>
    <row r="35" spans="2:24" x14ac:dyDescent="0.3">
      <c r="B35" t="s">
        <v>38</v>
      </c>
      <c r="C35">
        <f ca="1">RAND()</f>
        <v>0.843147567723738</v>
      </c>
      <c r="D35">
        <f t="shared" ref="D35:X42" ca="1" si="4">RAND()</f>
        <v>0.88451444173788418</v>
      </c>
      <c r="E35">
        <f t="shared" ca="1" si="4"/>
        <v>0.35004906492607746</v>
      </c>
      <c r="F35">
        <f t="shared" ca="1" si="4"/>
        <v>0.85311054091231475</v>
      </c>
      <c r="G35">
        <f t="shared" ca="1" si="4"/>
        <v>0.49501112869180242</v>
      </c>
      <c r="H35">
        <f t="shared" ca="1" si="4"/>
        <v>0.29222367932930216</v>
      </c>
      <c r="I35">
        <f t="shared" ca="1" si="4"/>
        <v>0.28164167780993221</v>
      </c>
      <c r="J35">
        <f t="shared" ca="1" si="4"/>
        <v>0.68759492296381586</v>
      </c>
      <c r="K35">
        <f t="shared" ca="1" si="4"/>
        <v>0.22899241516027347</v>
      </c>
      <c r="L35">
        <f t="shared" ca="1" si="4"/>
        <v>0.66887580673157265</v>
      </c>
      <c r="M35">
        <f t="shared" ca="1" si="4"/>
        <v>0.86866521926655815</v>
      </c>
      <c r="N35">
        <f t="shared" ca="1" si="4"/>
        <v>0.35175360537033629</v>
      </c>
      <c r="O35">
        <f t="shared" ca="1" si="4"/>
        <v>0.87245594114102065</v>
      </c>
      <c r="P35">
        <f t="shared" ca="1" si="4"/>
        <v>0.56397965629387126</v>
      </c>
      <c r="Q35">
        <f t="shared" ca="1" si="4"/>
        <v>0.85350058951585805</v>
      </c>
      <c r="R35">
        <f t="shared" ca="1" si="4"/>
        <v>0.5171312303147152</v>
      </c>
      <c r="S35">
        <f t="shared" ca="1" si="4"/>
        <v>0.78246299913614381</v>
      </c>
      <c r="T35">
        <f t="shared" ca="1" si="4"/>
        <v>0.87752066110094129</v>
      </c>
      <c r="U35">
        <f t="shared" ca="1" si="4"/>
        <v>0.25413773617337054</v>
      </c>
      <c r="V35">
        <f t="shared" ca="1" si="4"/>
        <v>0.78785305654140225</v>
      </c>
      <c r="W35">
        <f t="shared" ca="1" si="4"/>
        <v>0.43193002525058843</v>
      </c>
      <c r="X35">
        <f t="shared" ca="1" si="4"/>
        <v>9.5715007585428169E-2</v>
      </c>
    </row>
    <row r="36" spans="2:24" x14ac:dyDescent="0.3">
      <c r="B36" t="s">
        <v>39</v>
      </c>
      <c r="C36">
        <f t="shared" ref="C36:C42" ca="1" si="5">RAND()</f>
        <v>0.42640613877842704</v>
      </c>
      <c r="D36">
        <f t="shared" ca="1" si="4"/>
        <v>0.33605870200689358</v>
      </c>
      <c r="E36">
        <f t="shared" ca="1" si="4"/>
        <v>0.7401404781598786</v>
      </c>
      <c r="F36">
        <f t="shared" ca="1" si="4"/>
        <v>0.17295886338875066</v>
      </c>
      <c r="G36">
        <f t="shared" ca="1" si="4"/>
        <v>0.86453314842942475</v>
      </c>
      <c r="H36">
        <f t="shared" ca="1" si="4"/>
        <v>0.8759266376763315</v>
      </c>
      <c r="I36">
        <f t="shared" ca="1" si="4"/>
        <v>0.9724583834336531</v>
      </c>
      <c r="J36">
        <f t="shared" ca="1" si="4"/>
        <v>0.84540300133798063</v>
      </c>
      <c r="K36">
        <f t="shared" ca="1" si="4"/>
        <v>0.90470909022822166</v>
      </c>
      <c r="L36">
        <f t="shared" ca="1" si="4"/>
        <v>0.96770746787552009</v>
      </c>
      <c r="M36">
        <f t="shared" ca="1" si="4"/>
        <v>0.81124948630736049</v>
      </c>
      <c r="N36">
        <f t="shared" ca="1" si="4"/>
        <v>0.28214008560137138</v>
      </c>
      <c r="O36">
        <f t="shared" ca="1" si="4"/>
        <v>0.46531647144889166</v>
      </c>
      <c r="P36">
        <f t="shared" ca="1" si="4"/>
        <v>3.3425248940403329E-2</v>
      </c>
      <c r="Q36">
        <f t="shared" ca="1" si="4"/>
        <v>0.38542353060684831</v>
      </c>
      <c r="R36">
        <f t="shared" ca="1" si="4"/>
        <v>7.8583056409196606E-2</v>
      </c>
      <c r="S36">
        <f t="shared" ca="1" si="4"/>
        <v>2.1495041559231653E-2</v>
      </c>
      <c r="T36">
        <f t="shared" ca="1" si="4"/>
        <v>7.5404380490073919E-3</v>
      </c>
      <c r="U36">
        <f t="shared" ca="1" si="4"/>
        <v>0.33230503241187714</v>
      </c>
      <c r="V36">
        <f t="shared" ca="1" si="4"/>
        <v>1.7552650381421842E-2</v>
      </c>
      <c r="W36">
        <f t="shared" ca="1" si="4"/>
        <v>0.8559113180954484</v>
      </c>
      <c r="X36">
        <f t="shared" ca="1" si="4"/>
        <v>7.690967864043452E-2</v>
      </c>
    </row>
    <row r="37" spans="2:24" x14ac:dyDescent="0.3">
      <c r="B37" t="s">
        <v>40</v>
      </c>
      <c r="C37">
        <f t="shared" ca="1" si="5"/>
        <v>0.23515164291406121</v>
      </c>
      <c r="D37">
        <f t="shared" ca="1" si="4"/>
        <v>0.62930837189712774</v>
      </c>
      <c r="E37">
        <f t="shared" ca="1" si="4"/>
        <v>0.24060720737477526</v>
      </c>
      <c r="F37">
        <f t="shared" ca="1" si="4"/>
        <v>0.53098950796149225</v>
      </c>
      <c r="G37">
        <f t="shared" ca="1" si="4"/>
        <v>0.77208872568959697</v>
      </c>
      <c r="H37">
        <f t="shared" ca="1" si="4"/>
        <v>0.78229300041280281</v>
      </c>
      <c r="I37">
        <f t="shared" ca="1" si="4"/>
        <v>0.28708954975072243</v>
      </c>
      <c r="J37">
        <f t="shared" ca="1" si="4"/>
        <v>0.21544237469747751</v>
      </c>
      <c r="K37">
        <f t="shared" ca="1" si="4"/>
        <v>0.94435843562292909</v>
      </c>
      <c r="L37">
        <f t="shared" ca="1" si="4"/>
        <v>0.67381969577875855</v>
      </c>
      <c r="M37">
        <f t="shared" ca="1" si="4"/>
        <v>0.78962396492370712</v>
      </c>
      <c r="N37">
        <f t="shared" ca="1" si="4"/>
        <v>0.26852010230827272</v>
      </c>
      <c r="O37">
        <f t="shared" ca="1" si="4"/>
        <v>0.66610904546374683</v>
      </c>
      <c r="P37">
        <f t="shared" ca="1" si="4"/>
        <v>0.96933526124070912</v>
      </c>
      <c r="Q37">
        <f t="shared" ca="1" si="4"/>
        <v>0.24234512436016709</v>
      </c>
      <c r="R37">
        <f t="shared" ca="1" si="4"/>
        <v>0.62203927252748381</v>
      </c>
      <c r="S37">
        <f t="shared" ca="1" si="4"/>
        <v>0.46052166814551343</v>
      </c>
      <c r="T37">
        <f t="shared" ca="1" si="4"/>
        <v>0.67092442365551574</v>
      </c>
      <c r="U37">
        <f t="shared" ca="1" si="4"/>
        <v>0.86781220017188154</v>
      </c>
      <c r="V37">
        <f t="shared" ca="1" si="4"/>
        <v>0.21372311194398874</v>
      </c>
      <c r="W37">
        <f t="shared" ca="1" si="4"/>
        <v>0.7434996777173899</v>
      </c>
      <c r="X37">
        <f t="shared" ca="1" si="4"/>
        <v>3.8524281773528957E-2</v>
      </c>
    </row>
    <row r="38" spans="2:24" x14ac:dyDescent="0.3">
      <c r="B38" t="s">
        <v>41</v>
      </c>
      <c r="C38">
        <f t="shared" ca="1" si="5"/>
        <v>0.36237011421289733</v>
      </c>
      <c r="D38">
        <f t="shared" ca="1" si="4"/>
        <v>0.39484839032575092</v>
      </c>
      <c r="E38">
        <f t="shared" ca="1" si="4"/>
        <v>0.7108119129882472</v>
      </c>
      <c r="F38">
        <f t="shared" ca="1" si="4"/>
        <v>0.27259156550732921</v>
      </c>
      <c r="G38">
        <f t="shared" ca="1" si="4"/>
        <v>0.4865288827163311</v>
      </c>
      <c r="H38">
        <f t="shared" ca="1" si="4"/>
        <v>0.48983046641679362</v>
      </c>
      <c r="I38">
        <f t="shared" ca="1" si="4"/>
        <v>0.32200285466241874</v>
      </c>
      <c r="J38">
        <f t="shared" ca="1" si="4"/>
        <v>0.91832685343958098</v>
      </c>
      <c r="K38">
        <f t="shared" ca="1" si="4"/>
        <v>0.67326947564992012</v>
      </c>
      <c r="L38">
        <f t="shared" ca="1" si="4"/>
        <v>0.32690418541024691</v>
      </c>
      <c r="M38">
        <f t="shared" ca="1" si="4"/>
        <v>0.96365457171796776</v>
      </c>
      <c r="N38">
        <f t="shared" ca="1" si="4"/>
        <v>0.92900164671530461</v>
      </c>
      <c r="O38">
        <f t="shared" ca="1" si="4"/>
        <v>0.23108587395247415</v>
      </c>
      <c r="P38">
        <f t="shared" ca="1" si="4"/>
        <v>0.82519641372148722</v>
      </c>
      <c r="Q38">
        <f t="shared" ca="1" si="4"/>
        <v>0.26866282911864281</v>
      </c>
      <c r="R38">
        <f t="shared" ca="1" si="4"/>
        <v>0.30936269289827745</v>
      </c>
      <c r="S38">
        <f t="shared" ca="1" si="4"/>
        <v>0.90663119715571838</v>
      </c>
      <c r="T38">
        <f t="shared" ca="1" si="4"/>
        <v>1.4193104987641925E-2</v>
      </c>
      <c r="U38">
        <f t="shared" ca="1" si="4"/>
        <v>0.3523807792354936</v>
      </c>
      <c r="V38">
        <f t="shared" ca="1" si="4"/>
        <v>0.11802695916494832</v>
      </c>
      <c r="W38">
        <f t="shared" ca="1" si="4"/>
        <v>0.12042052002884973</v>
      </c>
      <c r="X38">
        <f t="shared" ca="1" si="4"/>
        <v>0.59535980422485124</v>
      </c>
    </row>
    <row r="39" spans="2:24" x14ac:dyDescent="0.3">
      <c r="B39" t="s">
        <v>42</v>
      </c>
      <c r="C39">
        <f t="shared" ca="1" si="5"/>
        <v>0.170797864637102</v>
      </c>
      <c r="D39">
        <f t="shared" ca="1" si="4"/>
        <v>0.17587549590550111</v>
      </c>
      <c r="E39">
        <f t="shared" ca="1" si="4"/>
        <v>0.72572354851013121</v>
      </c>
      <c r="F39">
        <f t="shared" ca="1" si="4"/>
        <v>0.80092327388866946</v>
      </c>
      <c r="G39">
        <f t="shared" ca="1" si="4"/>
        <v>2.4851594832513424E-3</v>
      </c>
      <c r="H39">
        <f t="shared" ca="1" si="4"/>
        <v>0.28912246399616026</v>
      </c>
      <c r="I39">
        <f t="shared" ca="1" si="4"/>
        <v>0.10774824874995581</v>
      </c>
      <c r="J39">
        <f t="shared" ca="1" si="4"/>
        <v>0.27072139460047429</v>
      </c>
      <c r="K39">
        <f t="shared" ca="1" si="4"/>
        <v>0.52546137798395454</v>
      </c>
      <c r="L39">
        <f t="shared" ca="1" si="4"/>
        <v>0.81953879250142758</v>
      </c>
      <c r="M39">
        <f t="shared" ca="1" si="4"/>
        <v>0.55369194050659276</v>
      </c>
      <c r="N39">
        <f t="shared" ca="1" si="4"/>
        <v>0.26706376260012743</v>
      </c>
      <c r="O39">
        <f t="shared" ca="1" si="4"/>
        <v>0.62816716486222723</v>
      </c>
      <c r="P39">
        <f t="shared" ca="1" si="4"/>
        <v>0.47443945724513148</v>
      </c>
      <c r="Q39">
        <f t="shared" ca="1" si="4"/>
        <v>0.4596262430546616</v>
      </c>
      <c r="R39">
        <f t="shared" ca="1" si="4"/>
        <v>0.37774559267029939</v>
      </c>
      <c r="S39">
        <f t="shared" ca="1" si="4"/>
        <v>0.86619543924855946</v>
      </c>
      <c r="T39">
        <f t="shared" ca="1" si="4"/>
        <v>0.28503900819167627</v>
      </c>
      <c r="U39">
        <f t="shared" ca="1" si="4"/>
        <v>0.38640350311342475</v>
      </c>
      <c r="V39">
        <f t="shared" ca="1" si="4"/>
        <v>0.55951631511360223</v>
      </c>
      <c r="W39">
        <f t="shared" ca="1" si="4"/>
        <v>9.9178119870196868E-2</v>
      </c>
      <c r="X39">
        <f t="shared" ca="1" si="4"/>
        <v>0.28157216170651422</v>
      </c>
    </row>
    <row r="40" spans="2:24" x14ac:dyDescent="0.3">
      <c r="B40" t="s">
        <v>43</v>
      </c>
      <c r="C40">
        <f t="shared" ca="1" si="5"/>
        <v>0.95588465192093852</v>
      </c>
      <c r="D40">
        <f t="shared" ca="1" si="4"/>
        <v>0.38769615629249354</v>
      </c>
      <c r="E40">
        <f t="shared" ca="1" si="4"/>
        <v>0.26255919191897292</v>
      </c>
      <c r="F40">
        <f t="shared" ca="1" si="4"/>
        <v>0.84692601384033495</v>
      </c>
      <c r="G40">
        <f t="shared" ca="1" si="4"/>
        <v>0.37527394609796549</v>
      </c>
      <c r="H40">
        <f t="shared" ca="1" si="4"/>
        <v>0.14767465431587623</v>
      </c>
      <c r="I40">
        <f t="shared" ca="1" si="4"/>
        <v>0.88585573743514778</v>
      </c>
      <c r="J40">
        <f t="shared" ca="1" si="4"/>
        <v>0.17670349244043815</v>
      </c>
      <c r="K40">
        <f t="shared" ca="1" si="4"/>
        <v>0.43340669911814578</v>
      </c>
      <c r="L40">
        <f t="shared" ca="1" si="4"/>
        <v>0.32427758006021967</v>
      </c>
      <c r="M40">
        <f t="shared" ca="1" si="4"/>
        <v>0.96496556522344212</v>
      </c>
      <c r="N40">
        <f t="shared" ca="1" si="4"/>
        <v>5.8309343926608581E-2</v>
      </c>
      <c r="O40">
        <f t="shared" ca="1" si="4"/>
        <v>0.68971997746612879</v>
      </c>
      <c r="P40">
        <f t="shared" ca="1" si="4"/>
        <v>0.41617460329335354</v>
      </c>
      <c r="Q40">
        <f t="shared" ca="1" si="4"/>
        <v>0.13744410002359442</v>
      </c>
      <c r="R40">
        <f t="shared" ca="1" si="4"/>
        <v>0.49656608182032991</v>
      </c>
      <c r="S40">
        <f t="shared" ca="1" si="4"/>
        <v>0.44640592605128704</v>
      </c>
      <c r="T40">
        <f t="shared" ca="1" si="4"/>
        <v>0.80078305371068004</v>
      </c>
      <c r="U40">
        <f t="shared" ca="1" si="4"/>
        <v>0.48836486999051643</v>
      </c>
      <c r="V40">
        <f t="shared" ca="1" si="4"/>
        <v>0.82300761255486821</v>
      </c>
      <c r="W40">
        <f t="shared" ca="1" si="4"/>
        <v>0.44051766726679498</v>
      </c>
      <c r="X40">
        <f t="shared" ca="1" si="4"/>
        <v>0.79588729659088775</v>
      </c>
    </row>
    <row r="41" spans="2:24" x14ac:dyDescent="0.3">
      <c r="B41" t="s">
        <v>44</v>
      </c>
      <c r="C41">
        <f t="shared" ca="1" si="5"/>
        <v>0.22596157943981077</v>
      </c>
      <c r="D41">
        <f t="shared" ca="1" si="4"/>
        <v>0.60023443708427426</v>
      </c>
      <c r="E41">
        <f t="shared" ca="1" si="4"/>
        <v>0.75809301630730686</v>
      </c>
      <c r="F41">
        <f t="shared" ca="1" si="4"/>
        <v>0.19717047453497405</v>
      </c>
      <c r="G41">
        <f t="shared" ca="1" si="4"/>
        <v>0.42934908301976049</v>
      </c>
      <c r="H41">
        <f t="shared" ca="1" si="4"/>
        <v>0.90683028999684478</v>
      </c>
      <c r="I41">
        <f t="shared" ca="1" si="4"/>
        <v>0.8655129972456046</v>
      </c>
      <c r="J41">
        <f t="shared" ca="1" si="4"/>
        <v>8.0163393100758595E-2</v>
      </c>
      <c r="K41">
        <f t="shared" ca="1" si="4"/>
        <v>0.51966852460080415</v>
      </c>
      <c r="L41">
        <f t="shared" ca="1" si="4"/>
        <v>0.5246006731045717</v>
      </c>
      <c r="M41">
        <f t="shared" ca="1" si="4"/>
        <v>0.55025206935343129</v>
      </c>
      <c r="N41">
        <f t="shared" ca="1" si="4"/>
        <v>0.45436871402200052</v>
      </c>
      <c r="O41">
        <f t="shared" ca="1" si="4"/>
        <v>0.70473908230466531</v>
      </c>
      <c r="P41">
        <f t="shared" ca="1" si="4"/>
        <v>0.6426064635148695</v>
      </c>
      <c r="Q41">
        <f t="shared" ca="1" si="4"/>
        <v>0.28994837432743648</v>
      </c>
      <c r="R41">
        <f t="shared" ca="1" si="4"/>
        <v>0.64310852000786733</v>
      </c>
      <c r="S41">
        <f t="shared" ca="1" si="4"/>
        <v>0.68380892182938191</v>
      </c>
      <c r="T41">
        <f t="shared" ca="1" si="4"/>
        <v>0.14677457903149671</v>
      </c>
      <c r="U41">
        <f t="shared" ca="1" si="4"/>
        <v>0.81985828849332021</v>
      </c>
      <c r="V41">
        <f t="shared" ca="1" si="4"/>
        <v>0.17332077753708441</v>
      </c>
      <c r="W41">
        <f t="shared" ca="1" si="4"/>
        <v>0.5194639975528389</v>
      </c>
      <c r="X41">
        <f t="shared" ca="1" si="4"/>
        <v>0.20677265627694585</v>
      </c>
    </row>
    <row r="42" spans="2:24" x14ac:dyDescent="0.3">
      <c r="B42" t="s">
        <v>45</v>
      </c>
      <c r="C42">
        <f t="shared" ca="1" si="5"/>
        <v>0.55273693848714855</v>
      </c>
      <c r="D42">
        <f t="shared" ca="1" si="4"/>
        <v>0.13749721990191888</v>
      </c>
      <c r="E42">
        <f t="shared" ca="1" si="4"/>
        <v>0.65271803871445933</v>
      </c>
      <c r="F42">
        <f t="shared" ca="1" si="4"/>
        <v>0.91634598408951107</v>
      </c>
      <c r="G42">
        <f t="shared" ca="1" si="4"/>
        <v>0.13369941807281982</v>
      </c>
      <c r="H42">
        <f t="shared" ca="1" si="4"/>
        <v>0.86927093828379243</v>
      </c>
      <c r="I42">
        <f t="shared" ca="1" si="4"/>
        <v>0.73300029645805986</v>
      </c>
      <c r="J42">
        <f t="shared" ca="1" si="4"/>
        <v>0.28818827394508928</v>
      </c>
      <c r="K42">
        <f t="shared" ca="1" si="4"/>
        <v>0.23278344426677866</v>
      </c>
      <c r="L42">
        <f t="shared" ca="1" si="4"/>
        <v>0.42306951782950852</v>
      </c>
      <c r="M42">
        <f t="shared" ca="1" si="4"/>
        <v>0.59789604682822861</v>
      </c>
      <c r="N42">
        <f t="shared" ca="1" si="4"/>
        <v>0.84503413389868653</v>
      </c>
      <c r="O42">
        <f t="shared" ca="1" si="4"/>
        <v>0.11067693658728117</v>
      </c>
      <c r="P42">
        <f t="shared" ca="1" si="4"/>
        <v>0.64153629341725815</v>
      </c>
      <c r="Q42">
        <f t="shared" ca="1" si="4"/>
        <v>0.45184008170049228</v>
      </c>
      <c r="R42">
        <f t="shared" ca="1" si="4"/>
        <v>0.88374681541269318</v>
      </c>
      <c r="S42">
        <f t="shared" ca="1" si="4"/>
        <v>0.53049301557985817</v>
      </c>
      <c r="T42">
        <f t="shared" ca="1" si="4"/>
        <v>0.89373996259199973</v>
      </c>
      <c r="U42">
        <f t="shared" ca="1" si="4"/>
        <v>0.2985806446925372</v>
      </c>
      <c r="V42">
        <f t="shared" ca="1" si="4"/>
        <v>0.48030984089937623</v>
      </c>
      <c r="W42">
        <f t="shared" ca="1" si="4"/>
        <v>0.32941519887687964</v>
      </c>
      <c r="X42">
        <f t="shared" ca="1" si="4"/>
        <v>0.85849976028219588</v>
      </c>
    </row>
    <row r="45" spans="2:24" x14ac:dyDescent="0.3">
      <c r="C45" t="s">
        <v>19</v>
      </c>
      <c r="G45" t="s">
        <v>18</v>
      </c>
    </row>
    <row r="47" spans="2:24" x14ac:dyDescent="0.3">
      <c r="C47">
        <v>1</v>
      </c>
      <c r="D47">
        <v>12</v>
      </c>
      <c r="E47">
        <v>40</v>
      </c>
      <c r="G47">
        <v>1</v>
      </c>
      <c r="H47">
        <v>12</v>
      </c>
      <c r="I47">
        <v>40</v>
      </c>
    </row>
    <row r="48" spans="2:24" x14ac:dyDescent="0.3">
      <c r="C48">
        <v>2</v>
      </c>
      <c r="D48">
        <v>10</v>
      </c>
      <c r="E48">
        <v>35</v>
      </c>
      <c r="G48">
        <v>2</v>
      </c>
      <c r="H48">
        <v>10</v>
      </c>
      <c r="I48">
        <v>35</v>
      </c>
    </row>
    <row r="49" spans="3:10" x14ac:dyDescent="0.3">
      <c r="C49">
        <v>3</v>
      </c>
      <c r="D49">
        <v>8</v>
      </c>
      <c r="E49">
        <v>30</v>
      </c>
      <c r="G49">
        <v>3</v>
      </c>
      <c r="H49">
        <v>8</v>
      </c>
      <c r="I49">
        <v>30</v>
      </c>
    </row>
    <row r="50" spans="3:10" x14ac:dyDescent="0.3">
      <c r="C50">
        <v>4</v>
      </c>
      <c r="D50">
        <v>7</v>
      </c>
      <c r="E50">
        <v>28</v>
      </c>
      <c r="G50">
        <v>4</v>
      </c>
      <c r="H50">
        <v>7</v>
      </c>
      <c r="I50">
        <v>28</v>
      </c>
    </row>
    <row r="51" spans="3:10" x14ac:dyDescent="0.3">
      <c r="C51">
        <v>5</v>
      </c>
      <c r="D51">
        <v>6</v>
      </c>
      <c r="E51">
        <v>25</v>
      </c>
      <c r="G51">
        <v>5</v>
      </c>
      <c r="H51">
        <v>6</v>
      </c>
      <c r="I51">
        <v>25</v>
      </c>
    </row>
    <row r="52" spans="3:10" x14ac:dyDescent="0.3">
      <c r="C52">
        <v>6</v>
      </c>
      <c r="D52">
        <v>5</v>
      </c>
      <c r="E52">
        <v>22</v>
      </c>
      <c r="G52">
        <v>6</v>
      </c>
      <c r="H52">
        <v>5</v>
      </c>
      <c r="I52">
        <v>22</v>
      </c>
    </row>
    <row r="53" spans="3:10" x14ac:dyDescent="0.3">
      <c r="C53">
        <v>7</v>
      </c>
      <c r="D53">
        <v>4</v>
      </c>
      <c r="E53">
        <v>20</v>
      </c>
      <c r="G53">
        <v>7</v>
      </c>
      <c r="H53">
        <v>4</v>
      </c>
      <c r="I53">
        <v>20</v>
      </c>
    </row>
    <row r="54" spans="3:10" x14ac:dyDescent="0.3">
      <c r="C54">
        <v>8</v>
      </c>
      <c r="D54">
        <v>2</v>
      </c>
      <c r="E54">
        <v>16</v>
      </c>
      <c r="G54">
        <v>8</v>
      </c>
      <c r="H54">
        <v>2</v>
      </c>
      <c r="I54">
        <v>16</v>
      </c>
    </row>
    <row r="55" spans="3:10" x14ac:dyDescent="0.3">
      <c r="I55">
        <f>SUM(I47:I54)</f>
        <v>216</v>
      </c>
      <c r="J55">
        <f>I55*2</f>
        <v>432</v>
      </c>
    </row>
    <row r="57" spans="3:10" x14ac:dyDescent="0.3">
      <c r="C57">
        <v>1</v>
      </c>
      <c r="D57">
        <v>12</v>
      </c>
      <c r="E57">
        <v>40</v>
      </c>
    </row>
    <row r="58" spans="3:10" x14ac:dyDescent="0.3">
      <c r="C58">
        <v>2</v>
      </c>
      <c r="D58">
        <v>10</v>
      </c>
      <c r="E58">
        <v>35</v>
      </c>
    </row>
    <row r="59" spans="3:10" x14ac:dyDescent="0.3">
      <c r="C59">
        <v>3</v>
      </c>
      <c r="D59">
        <v>8</v>
      </c>
      <c r="E59">
        <v>30</v>
      </c>
    </row>
    <row r="60" spans="3:10" x14ac:dyDescent="0.3">
      <c r="C60">
        <v>4</v>
      </c>
      <c r="D60">
        <v>7</v>
      </c>
      <c r="E60">
        <v>28</v>
      </c>
    </row>
    <row r="61" spans="3:10" x14ac:dyDescent="0.3">
      <c r="C61">
        <v>5</v>
      </c>
      <c r="D61">
        <v>6</v>
      </c>
      <c r="E61">
        <v>25</v>
      </c>
    </row>
    <row r="62" spans="3:10" x14ac:dyDescent="0.3">
      <c r="C62">
        <v>6</v>
      </c>
      <c r="D62">
        <v>5</v>
      </c>
      <c r="E62">
        <v>22</v>
      </c>
    </row>
    <row r="63" spans="3:10" x14ac:dyDescent="0.3">
      <c r="C63">
        <v>7</v>
      </c>
      <c r="D63">
        <v>4</v>
      </c>
      <c r="E63">
        <v>20</v>
      </c>
    </row>
    <row r="64" spans="3:10" x14ac:dyDescent="0.3">
      <c r="C64">
        <v>8</v>
      </c>
      <c r="D64">
        <v>3</v>
      </c>
      <c r="E64">
        <v>15</v>
      </c>
    </row>
    <row r="65" spans="3:5" x14ac:dyDescent="0.3">
      <c r="C65">
        <v>9</v>
      </c>
      <c r="D65">
        <v>2</v>
      </c>
      <c r="E65">
        <v>13</v>
      </c>
    </row>
  </sheetData>
  <mergeCells count="27">
    <mergeCell ref="C6:R6"/>
    <mergeCell ref="C7:D7"/>
    <mergeCell ref="E7:F7"/>
    <mergeCell ref="G7:H7"/>
    <mergeCell ref="I7:J7"/>
    <mergeCell ref="K7:L7"/>
    <mergeCell ref="M7:N7"/>
    <mergeCell ref="O7:P7"/>
    <mergeCell ref="Q7:R7"/>
    <mergeCell ref="C19:R19"/>
    <mergeCell ref="C20:D20"/>
    <mergeCell ref="E20:F20"/>
    <mergeCell ref="G20:H20"/>
    <mergeCell ref="I20:J20"/>
    <mergeCell ref="K20:L20"/>
    <mergeCell ref="M20:N20"/>
    <mergeCell ref="O20:P20"/>
    <mergeCell ref="Q20:R20"/>
    <mergeCell ref="C32:R32"/>
    <mergeCell ref="C33:D33"/>
    <mergeCell ref="E33:F33"/>
    <mergeCell ref="G33:H33"/>
    <mergeCell ref="I33:J33"/>
    <mergeCell ref="K33:L33"/>
    <mergeCell ref="M33:N33"/>
    <mergeCell ref="O33:P33"/>
    <mergeCell ref="Q33:R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MANUAL A</vt:lpstr>
      <vt:lpstr>MANUAL B</vt:lpstr>
      <vt:lpstr>ALEATORIO</vt:lpstr>
      <vt:lpstr>OCULTA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jesusmrc</dc:creator>
  <cp:lastModifiedBy>Jesús Manuel Rodrigo Céspedes</cp:lastModifiedBy>
  <dcterms:created xsi:type="dcterms:W3CDTF">2015-06-05T18:17:20Z</dcterms:created>
  <dcterms:modified xsi:type="dcterms:W3CDTF">2025-01-25T11:35:34Z</dcterms:modified>
</cp:coreProperties>
</file>